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J:\Annual Budgets\2024 Budget\"/>
    </mc:Choice>
  </mc:AlternateContent>
  <xr:revisionPtr revIDLastSave="0" documentId="13_ncr:1_{8611DBC3-B880-4C69-8FEA-40953E3148F6}" xr6:coauthVersionLast="47" xr6:coauthVersionMax="47" xr10:uidLastSave="{00000000-0000-0000-0000-000000000000}"/>
  <bookViews>
    <workbookView xWindow="28680" yWindow="-120" windowWidth="29040" windowHeight="15840" tabRatio="864" firstSheet="46" activeTab="52" xr2:uid="{00000000-000D-0000-FFFF-FFFF00000000}"/>
  </bookViews>
  <sheets>
    <sheet name="1fCover Page#" sheetId="66" r:id="rId1"/>
    <sheet name="2bBlank01#" sheetId="67" r:id="rId2"/>
    <sheet name="3fLGC111.008(d)(1)(A)p-i" sheetId="87" r:id="rId3"/>
    <sheet name="4bBlank02p-ii" sheetId="69" r:id="rId4"/>
    <sheet name="5fTable of Contents p-iii" sheetId="70" r:id="rId5"/>
    <sheet name="6bTable of Contents p-iv" sheetId="80" r:id="rId6"/>
    <sheet name="7fCounty Officials p-1" sheetId="71" r:id="rId7"/>
    <sheet name="8bBudget Certificate p-2" sheetId="72" r:id="rId8"/>
    <sheet name="9f CC Letter p-3" sheetId="88" r:id="rId9"/>
    <sheet name="10bStatistical Data p-4" sheetId="74" r:id="rId10"/>
    <sheet name="11fRecap by Fund p-5" sheetId="75" r:id="rId11"/>
    <sheet name="12bTax Rate Apportioned p-6" sheetId="76" r:id="rId12"/>
    <sheet name="13fCollection History p-7" sheetId="77" r:id="rId13"/>
    <sheet name="14bBudget History p-8" sheetId="78" r:id="rId14"/>
    <sheet name="15fAV-Rcpts &amp; Disburs p-9" sheetId="60" r:id="rId15"/>
    <sheet name="15bJury Fund p-10" sheetId="1" r:id="rId16"/>
    <sheet name="17fGeneral Fund-Receipts p-11" sheetId="2" r:id="rId17"/>
    <sheet name="18bG.F.-Comm. Court p-12" sheetId="3" r:id="rId18"/>
    <sheet name="19fG.F.-CH &amp; Bldgs p-13 " sheetId="4" r:id="rId19"/>
    <sheet name="20bG.F.-EC &amp; Arena p-14" sheetId="5" r:id="rId20"/>
    <sheet name="21fG.F.-County Extension p-15" sheetId="6" r:id="rId21"/>
    <sheet name="22bG.F.-County Admin p-16" sheetId="7" r:id="rId22"/>
    <sheet name="23fG.F.-County Water p-17" sheetId="8" r:id="rId23"/>
    <sheet name="24bG.F.-County Support p-18" sheetId="9" r:id="rId24"/>
    <sheet name="25fG.F.-Summary p-19" sheetId="35" r:id="rId25"/>
    <sheet name="26bBlank03 p-20" sheetId="83" r:id="rId26"/>
    <sheet name="27fO.S. Fund-Rcpts p-21" sheetId="11" r:id="rId27"/>
    <sheet name="28bO.S.-Sheriff-TAC p-22" sheetId="12" r:id="rId28"/>
    <sheet name="29fO.S.-County Judge p-23" sheetId="13" r:id="rId29"/>
    <sheet name="30bO.S.-Cty &amp; Dist Clerk p-24" sheetId="14" r:id="rId30"/>
    <sheet name="31fO.S.-County Treasurer p-25" sheetId="15" r:id="rId31"/>
    <sheet name="32bO.S.-J.P. p-26" sheetId="16" r:id="rId32"/>
    <sheet name="33fO.S.-EMC p-27" sheetId="89" r:id="rId33"/>
    <sheet name="34bO.S.-Dist Court Rptr p-28" sheetId="18" r:id="rId34"/>
    <sheet name="35fO.S.-County Attorney p-29" sheetId="19" r:id="rId35"/>
    <sheet name="36bO.S.-Off. Sal. Admin. p-30" sheetId="21" r:id="rId36"/>
    <sheet name="37fO.S. FUND SUMMARY p-31" sheetId="36" r:id="rId37"/>
    <sheet name="38bPerm. Imprv. p-32" sheetId="22" r:id="rId38"/>
    <sheet name="39fBlank04 p-33" sheetId="62" r:id="rId39"/>
    <sheet name="40bR &amp; B-Receipts p-34" sheetId="23" r:id="rId40"/>
    <sheet name="41fR &amp; B-Disbursements p-35" sheetId="24" r:id="rId41"/>
    <sheet name="42bPrecinct #1-Receipts p-36" sheetId="25" r:id="rId42"/>
    <sheet name="43fPrecinct #1-Expend p-37" sheetId="26" r:id="rId43"/>
    <sheet name="44bPrecinct #2-Receipts p-38" sheetId="27" r:id="rId44"/>
    <sheet name="45fPrecinct #2-Expend p-39" sheetId="28" r:id="rId45"/>
    <sheet name="46bPrecinct #3-Receipts p-40" sheetId="29" r:id="rId46"/>
    <sheet name="47fPrecinct #3-Expend p-41" sheetId="30" r:id="rId47"/>
    <sheet name="48bPrecinct #4-Receipts p-42" sheetId="31" r:id="rId48"/>
    <sheet name="49fPrecinct #4-Expend p-43" sheetId="32" r:id="rId49"/>
    <sheet name="50bH.F.-Rcpts &amp; Expend p-44" sheetId="45" r:id="rId50"/>
    <sheet name="51fDebt Service-I&amp;S Fund p-45" sheetId="46" r:id="rId51"/>
    <sheet name="52bBlank05 p-46" sheetId="84" r:id="rId52"/>
    <sheet name="53fSpcl&amp;Dedicated Fds-ToC p-47" sheetId="85" r:id="rId53"/>
    <sheet name="54bG.F.-CC Records Archive p-48" sheetId="34" r:id="rId54"/>
    <sheet name="55fG.F.-CC Records Mgmt p-49" sheetId="33" r:id="rId55"/>
    <sheet name="56bG.F.-Pretrial Inter p-50" sheetId="57" r:id="rId56"/>
    <sheet name="57fCourthouse Security p-51" sheetId="55" r:id="rId57"/>
    <sheet name="58bCourt Record Pres p-52" sheetId="63" r:id="rId58"/>
    <sheet name="59fCounty Law Library Fund p-53" sheetId="81" r:id="rId59"/>
    <sheet name="58bHealthy County Fund P-54" sheetId="59" r:id="rId60"/>
    <sheet name="58Blank04" sheetId="82" state="hidden" r:id="rId61"/>
    <sheet name="Budget Summary" sheetId="86" state="hidden" r:id="rId6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2" i="24" l="1"/>
  <c r="B17" i="75"/>
  <c r="I26" i="32"/>
  <c r="I26" i="30"/>
  <c r="I27" i="26"/>
  <c r="I28" i="26" s="1"/>
  <c r="I27" i="28"/>
  <c r="E25" i="22"/>
  <c r="I25" i="22"/>
  <c r="G25" i="22"/>
  <c r="C18" i="31"/>
  <c r="C20" i="31" s="1"/>
  <c r="C26" i="11"/>
  <c r="C12" i="36"/>
  <c r="K14" i="89"/>
  <c r="I14" i="89"/>
  <c r="G14" i="89"/>
  <c r="E14" i="89"/>
  <c r="C14" i="89"/>
  <c r="L13" i="89"/>
  <c r="L12" i="89"/>
  <c r="L11" i="89"/>
  <c r="C12" i="75" l="1"/>
  <c r="I26" i="11"/>
  <c r="H15" i="76" l="1"/>
  <c r="F15" i="76"/>
  <c r="I36" i="4" l="1"/>
  <c r="I45" i="12"/>
  <c r="E14" i="35"/>
  <c r="E13" i="35"/>
  <c r="E12" i="35"/>
  <c r="E11" i="35"/>
  <c r="E10" i="35"/>
  <c r="E9" i="35"/>
  <c r="E8" i="35"/>
  <c r="E17" i="9"/>
  <c r="E40" i="7"/>
  <c r="E36" i="4"/>
  <c r="I14" i="55"/>
  <c r="I25" i="32"/>
  <c r="I25" i="30"/>
  <c r="I26" i="28"/>
  <c r="E15" i="36"/>
  <c r="E14" i="36"/>
  <c r="E13" i="36"/>
  <c r="E11" i="36"/>
  <c r="E10" i="36"/>
  <c r="E16" i="36"/>
  <c r="E18" i="36" s="1"/>
  <c r="E24" i="22"/>
  <c r="E26" i="22" s="1"/>
  <c r="E13" i="22"/>
  <c r="E15" i="22" s="1"/>
  <c r="E21" i="46"/>
  <c r="E10" i="46"/>
  <c r="E12" i="46" s="1"/>
  <c r="E22" i="46" s="1"/>
  <c r="E20" i="57"/>
  <c r="E10" i="57"/>
  <c r="E12" i="57" s="1"/>
  <c r="E21" i="57" s="1"/>
  <c r="E24" i="33"/>
  <c r="E26" i="33" s="1"/>
  <c r="E11" i="33"/>
  <c r="E25" i="33" s="1"/>
  <c r="E9" i="33"/>
  <c r="E18" i="34"/>
  <c r="E10" i="34"/>
  <c r="E12" i="34" s="1"/>
  <c r="G36" i="4"/>
  <c r="C36" i="4"/>
  <c r="F32" i="88"/>
  <c r="E15" i="35" l="1"/>
  <c r="E17" i="35" s="1"/>
  <c r="E23" i="46"/>
  <c r="E22" i="57"/>
  <c r="I9" i="63"/>
  <c r="G9" i="63"/>
  <c r="E9" i="63"/>
  <c r="C9" i="63"/>
  <c r="I40" i="7" l="1"/>
  <c r="I12" i="35" s="1"/>
  <c r="B18" i="86"/>
  <c r="G15" i="86"/>
  <c r="G16" i="86"/>
  <c r="G14" i="86"/>
  <c r="G13" i="86"/>
  <c r="I24" i="33" l="1"/>
  <c r="E7" i="86" l="1"/>
  <c r="I31" i="2"/>
  <c r="E4" i="86" s="1"/>
  <c r="B9" i="86"/>
  <c r="B8" i="86"/>
  <c r="B7" i="86"/>
  <c r="B3" i="86"/>
  <c r="G45" i="12" l="1"/>
  <c r="E11" i="81"/>
  <c r="G26" i="26"/>
  <c r="I7" i="36" l="1"/>
  <c r="I11" i="81"/>
  <c r="I13" i="81" s="1"/>
  <c r="G11" i="81"/>
  <c r="G13" i="81" s="1"/>
  <c r="G20" i="81"/>
  <c r="I20" i="81"/>
  <c r="I22" i="81" s="1"/>
  <c r="F18" i="74" l="1"/>
  <c r="C38" i="4"/>
  <c r="I25" i="6" l="1"/>
  <c r="E25" i="32" l="1"/>
  <c r="C14" i="55" l="1"/>
  <c r="G26" i="14"/>
  <c r="C45" i="12" l="1"/>
  <c r="K20" i="81" l="1"/>
  <c r="K22" i="81" s="1"/>
  <c r="G22" i="81"/>
  <c r="E20" i="81"/>
  <c r="E22" i="81" s="1"/>
  <c r="C20" i="81"/>
  <c r="C22" i="81" s="1"/>
  <c r="K11" i="81"/>
  <c r="K13" i="81" s="1"/>
  <c r="E13" i="81"/>
  <c r="C13" i="81"/>
  <c r="L9" i="81"/>
  <c r="D15" i="76" l="1"/>
  <c r="H12" i="75" l="1"/>
  <c r="G12" i="75"/>
  <c r="F18" i="75"/>
  <c r="F12" i="75"/>
  <c r="E12" i="75"/>
  <c r="D18" i="75"/>
  <c r="D15" i="75"/>
  <c r="I15" i="75" s="1"/>
  <c r="D12" i="75"/>
  <c r="C18" i="75"/>
  <c r="C14" i="75"/>
  <c r="I14" i="75" s="1"/>
  <c r="B12" i="75"/>
  <c r="I12" i="75" l="1"/>
  <c r="G10" i="34" l="1"/>
  <c r="C21" i="46" l="1"/>
  <c r="C16" i="63"/>
  <c r="C18" i="63" s="1"/>
  <c r="E16" i="63"/>
  <c r="E18" i="63" s="1"/>
  <c r="G16" i="63"/>
  <c r="G18" i="63" s="1"/>
  <c r="G11" i="63"/>
  <c r="E11" i="63"/>
  <c r="C11" i="63"/>
  <c r="E18" i="19" l="1"/>
  <c r="C18" i="19"/>
  <c r="I13" i="18"/>
  <c r="G13" i="18"/>
  <c r="E13" i="18"/>
  <c r="C13" i="18"/>
  <c r="C15" i="18" l="1"/>
  <c r="I20" i="60"/>
  <c r="G20" i="60"/>
  <c r="E20" i="60"/>
  <c r="C20" i="60"/>
  <c r="I9" i="60" l="1"/>
  <c r="G9" i="60"/>
  <c r="E9" i="60"/>
  <c r="C9" i="60"/>
  <c r="I26" i="26" l="1"/>
  <c r="I20" i="15" l="1"/>
  <c r="I26" i="14"/>
  <c r="I22" i="13"/>
  <c r="I17" i="9"/>
  <c r="I39" i="8"/>
  <c r="I8" i="36" l="1"/>
  <c r="I9" i="36"/>
  <c r="C25" i="2"/>
  <c r="C25" i="32" l="1"/>
  <c r="C27" i="32" s="1"/>
  <c r="G25" i="32"/>
  <c r="G27" i="32" s="1"/>
  <c r="E19" i="27"/>
  <c r="E21" i="27" s="1"/>
  <c r="G19" i="27"/>
  <c r="G21" i="27" s="1"/>
  <c r="I19" i="27"/>
  <c r="I21" i="27" s="1"/>
  <c r="C26" i="26"/>
  <c r="C28" i="26" s="1"/>
  <c r="I10" i="46"/>
  <c r="H11" i="75" s="1"/>
  <c r="I21" i="46"/>
  <c r="H17" i="75" s="1"/>
  <c r="C18" i="29" l="1"/>
  <c r="C20" i="29" s="1"/>
  <c r="E18" i="29"/>
  <c r="E20" i="29" s="1"/>
  <c r="G18" i="29"/>
  <c r="G20" i="29" s="1"/>
  <c r="I18" i="29"/>
  <c r="I20" i="29" s="1"/>
  <c r="E26" i="26"/>
  <c r="E28" i="26" s="1"/>
  <c r="G28" i="26"/>
  <c r="E25" i="30" l="1"/>
  <c r="E27" i="30" s="1"/>
  <c r="C26" i="28"/>
  <c r="I10" i="34" l="1"/>
  <c r="C39" i="8" l="1"/>
  <c r="G21" i="5"/>
  <c r="E21" i="5"/>
  <c r="C21" i="5"/>
  <c r="K16" i="63" l="1"/>
  <c r="K18" i="63" s="1"/>
  <c r="I16" i="63"/>
  <c r="I18" i="63" s="1"/>
  <c r="K9" i="63"/>
  <c r="K11" i="63" s="1"/>
  <c r="I11" i="63"/>
  <c r="L8" i="63"/>
  <c r="E26" i="11" l="1"/>
  <c r="C10" i="34" l="1"/>
  <c r="K16" i="36" l="1"/>
  <c r="K18" i="36" s="1"/>
  <c r="K15" i="35"/>
  <c r="K17" i="35" s="1"/>
  <c r="K17" i="59" l="1"/>
  <c r="K19" i="59" s="1"/>
  <c r="I19" i="59"/>
  <c r="C17" i="59"/>
  <c r="C19" i="59" s="1"/>
  <c r="K9" i="59"/>
  <c r="K11" i="59" s="1"/>
  <c r="I9" i="59"/>
  <c r="I11" i="59" s="1"/>
  <c r="G11" i="59"/>
  <c r="E9" i="59"/>
  <c r="E11" i="59" s="1"/>
  <c r="C9" i="59"/>
  <c r="C11" i="59" s="1"/>
  <c r="K15" i="45"/>
  <c r="K17" i="45" s="1"/>
  <c r="I15" i="45"/>
  <c r="G11" i="75" s="1"/>
  <c r="L11" i="32"/>
  <c r="K9" i="33" l="1"/>
  <c r="K11" i="33" s="1"/>
  <c r="L11" i="8"/>
  <c r="L31" i="8"/>
  <c r="L15" i="5"/>
  <c r="L11" i="4"/>
  <c r="L23" i="32"/>
  <c r="L23" i="30"/>
  <c r="L24" i="28"/>
  <c r="K25" i="32"/>
  <c r="K27" i="32" s="1"/>
  <c r="L24" i="32"/>
  <c r="L16" i="32"/>
  <c r="K18" i="31"/>
  <c r="K20" i="31" s="1"/>
  <c r="K25" i="30"/>
  <c r="K27" i="30" s="1"/>
  <c r="L24" i="30"/>
  <c r="K18" i="29"/>
  <c r="K20" i="29" s="1"/>
  <c r="K26" i="28"/>
  <c r="K28" i="28" s="1"/>
  <c r="L25" i="28"/>
  <c r="K19" i="27"/>
  <c r="K21" i="27" s="1"/>
  <c r="C19" i="27"/>
  <c r="C21" i="27" s="1"/>
  <c r="K26" i="26"/>
  <c r="K28" i="26" s="1"/>
  <c r="L25" i="26"/>
  <c r="K18" i="25"/>
  <c r="K20" i="25" s="1"/>
  <c r="K20" i="24" l="1"/>
  <c r="K22" i="24" s="1"/>
  <c r="I20" i="24"/>
  <c r="F17" i="75" s="1"/>
  <c r="G20" i="24"/>
  <c r="L15" i="24"/>
  <c r="L14" i="24"/>
  <c r="L13" i="24"/>
  <c r="L12" i="24"/>
  <c r="K18" i="23"/>
  <c r="K20" i="23" s="1"/>
  <c r="K24" i="22"/>
  <c r="K26" i="22" s="1"/>
  <c r="K13" i="22"/>
  <c r="K15" i="22" s="1"/>
  <c r="K18" i="19"/>
  <c r="L16" i="16"/>
  <c r="K20" i="16"/>
  <c r="G20" i="16"/>
  <c r="E20" i="16"/>
  <c r="C20" i="16"/>
  <c r="K20" i="15"/>
  <c r="L16" i="15"/>
  <c r="C26" i="14"/>
  <c r="L22" i="14"/>
  <c r="K22" i="13"/>
  <c r="G22" i="13"/>
  <c r="E22" i="13"/>
  <c r="C24" i="13" s="1"/>
  <c r="C22" i="13"/>
  <c r="L11" i="12"/>
  <c r="L39" i="12"/>
  <c r="L40" i="12"/>
  <c r="L41" i="12"/>
  <c r="L42" i="12"/>
  <c r="K45" i="12"/>
  <c r="E45" i="12"/>
  <c r="C47" i="12" s="1"/>
  <c r="K26" i="11"/>
  <c r="K28" i="11" s="1"/>
  <c r="K30" i="11" s="1"/>
  <c r="G26" i="11"/>
  <c r="C28" i="11"/>
  <c r="L18" i="57"/>
  <c r="K10" i="57"/>
  <c r="K12" i="57" s="1"/>
  <c r="L17" i="33"/>
  <c r="L19" i="33"/>
  <c r="K18" i="34"/>
  <c r="K20" i="34" s="1"/>
  <c r="I18" i="34"/>
  <c r="G18" i="34"/>
  <c r="L16" i="34"/>
  <c r="L13" i="9"/>
  <c r="L14" i="9"/>
  <c r="L15" i="9"/>
  <c r="L11" i="9"/>
  <c r="L8" i="9"/>
  <c r="L35" i="8"/>
  <c r="L36" i="8"/>
  <c r="L37" i="8"/>
  <c r="L38" i="8"/>
  <c r="L19" i="8"/>
  <c r="L12" i="8"/>
  <c r="K39" i="8"/>
  <c r="G39" i="8"/>
  <c r="E39" i="8"/>
  <c r="C41" i="8" s="1"/>
  <c r="L36" i="7"/>
  <c r="K40" i="7"/>
  <c r="G40" i="7"/>
  <c r="C40" i="7"/>
  <c r="K25" i="6"/>
  <c r="G25" i="6"/>
  <c r="C25" i="6"/>
  <c r="K21" i="5"/>
  <c r="I21" i="5"/>
  <c r="C23" i="5" s="1"/>
  <c r="L14" i="4"/>
  <c r="K36" i="4"/>
  <c r="K14" i="3"/>
  <c r="I14" i="3"/>
  <c r="C42" i="7" l="1"/>
  <c r="I8" i="35"/>
  <c r="K25" i="2"/>
  <c r="K27" i="2" s="1"/>
  <c r="K29" i="2" s="1"/>
  <c r="I25" i="2"/>
  <c r="G25" i="2"/>
  <c r="G27" i="2" s="1"/>
  <c r="E25" i="2"/>
  <c r="E27" i="2" s="1"/>
  <c r="C27" i="2"/>
  <c r="K27" i="1"/>
  <c r="K29" i="1" s="1"/>
  <c r="I27" i="1"/>
  <c r="E27" i="1"/>
  <c r="C27" i="1"/>
  <c r="K14" i="1"/>
  <c r="K16" i="1" s="1"/>
  <c r="I14" i="1"/>
  <c r="G16" i="1"/>
  <c r="E14" i="1"/>
  <c r="E16" i="1" s="1"/>
  <c r="C14" i="1"/>
  <c r="C16" i="1" s="1"/>
  <c r="K20" i="60"/>
  <c r="K17" i="9"/>
  <c r="I27" i="2" l="1"/>
  <c r="C13" i="75" s="1"/>
  <c r="C11" i="75"/>
  <c r="I16" i="1"/>
  <c r="I28" i="1" s="1"/>
  <c r="B11" i="75"/>
  <c r="E29" i="1"/>
  <c r="C29" i="1"/>
  <c r="G29" i="1"/>
  <c r="E27" i="32"/>
  <c r="I29" i="1" l="1"/>
  <c r="B19" i="75" s="1"/>
  <c r="B18" i="75"/>
  <c r="B13" i="75"/>
  <c r="B16" i="75"/>
  <c r="G25" i="30"/>
  <c r="G27" i="30" s="1"/>
  <c r="C25" i="30"/>
  <c r="C27" i="30" s="1"/>
  <c r="G26" i="28"/>
  <c r="E26" i="28"/>
  <c r="C18" i="25" l="1"/>
  <c r="I9" i="33" l="1"/>
  <c r="C9" i="33"/>
  <c r="C11" i="33" s="1"/>
  <c r="C18" i="34"/>
  <c r="K9" i="60" l="1"/>
  <c r="I11" i="35" l="1"/>
  <c r="G9" i="33" l="1"/>
  <c r="G19" i="59" l="1"/>
  <c r="E17" i="59"/>
  <c r="E19" i="59" s="1"/>
  <c r="G20" i="15" l="1"/>
  <c r="I20" i="31" l="1"/>
  <c r="G20" i="31"/>
  <c r="I18" i="25"/>
  <c r="G18" i="25"/>
  <c r="E18" i="25"/>
  <c r="E20" i="25" s="1"/>
  <c r="G21" i="46"/>
  <c r="G10" i="46"/>
  <c r="E28" i="11"/>
  <c r="E30" i="11" s="1"/>
  <c r="E29" i="2"/>
  <c r="I23" i="55"/>
  <c r="I16" i="55"/>
  <c r="G23" i="55"/>
  <c r="G14" i="55"/>
  <c r="G16" i="55" s="1"/>
  <c r="E23" i="55"/>
  <c r="E14" i="55"/>
  <c r="E16" i="55" s="1"/>
  <c r="E24" i="55" s="1"/>
  <c r="C23" i="55"/>
  <c r="C16" i="55"/>
  <c r="I26" i="45"/>
  <c r="G17" i="75" s="1"/>
  <c r="G26" i="45"/>
  <c r="I17" i="45"/>
  <c r="G15" i="45"/>
  <c r="G17" i="45" s="1"/>
  <c r="E26" i="45"/>
  <c r="C26" i="45"/>
  <c r="C15" i="45"/>
  <c r="C17" i="45" s="1"/>
  <c r="I27" i="32"/>
  <c r="I28" i="28"/>
  <c r="G28" i="28"/>
  <c r="E28" i="28"/>
  <c r="C28" i="28"/>
  <c r="F19" i="75"/>
  <c r="G22" i="24"/>
  <c r="E20" i="24"/>
  <c r="E22" i="24" s="1"/>
  <c r="C20" i="24"/>
  <c r="C22" i="24" s="1"/>
  <c r="I18" i="23"/>
  <c r="F11" i="75" s="1"/>
  <c r="G18" i="23"/>
  <c r="G20" i="23" s="1"/>
  <c r="C18" i="23"/>
  <c r="C20" i="23" s="1"/>
  <c r="I24" i="22"/>
  <c r="E17" i="75" s="1"/>
  <c r="G24" i="22"/>
  <c r="C24" i="22"/>
  <c r="C13" i="22"/>
  <c r="C15" i="22" s="1"/>
  <c r="I9" i="21"/>
  <c r="G9" i="21"/>
  <c r="E9" i="21"/>
  <c r="C9" i="21"/>
  <c r="I18" i="19"/>
  <c r="G18" i="19"/>
  <c r="I20" i="16"/>
  <c r="I10" i="36"/>
  <c r="E20" i="15"/>
  <c r="C22" i="15" s="1"/>
  <c r="C20" i="15"/>
  <c r="E26" i="14"/>
  <c r="C28" i="14" s="1"/>
  <c r="I10" i="57"/>
  <c r="I12" i="57" s="1"/>
  <c r="G10" i="57"/>
  <c r="G12" i="57" s="1"/>
  <c r="C20" i="57"/>
  <c r="C10" i="57"/>
  <c r="C12" i="57" s="1"/>
  <c r="C21" i="57" s="1"/>
  <c r="C24" i="33"/>
  <c r="C12" i="34"/>
  <c r="C19" i="34" s="1"/>
  <c r="C22" i="57" l="1"/>
  <c r="I15" i="36"/>
  <c r="C11" i="21"/>
  <c r="I11" i="36"/>
  <c r="C22" i="16"/>
  <c r="I14" i="36"/>
  <c r="C20" i="19"/>
  <c r="G13" i="75"/>
  <c r="G16" i="75"/>
  <c r="C25" i="55"/>
  <c r="E25" i="55"/>
  <c r="C28" i="45"/>
  <c r="I20" i="23"/>
  <c r="C26" i="22"/>
  <c r="I24" i="55"/>
  <c r="I25" i="55" s="1"/>
  <c r="C26" i="33"/>
  <c r="G27" i="45"/>
  <c r="G28" i="45" s="1"/>
  <c r="I27" i="45"/>
  <c r="G25" i="55"/>
  <c r="C20" i="34"/>
  <c r="G17" i="9"/>
  <c r="C19" i="9"/>
  <c r="C17" i="9"/>
  <c r="I28" i="6"/>
  <c r="E25" i="6"/>
  <c r="C27" i="6" s="1"/>
  <c r="G14" i="3"/>
  <c r="E14" i="3"/>
  <c r="C16" i="3" s="1"/>
  <c r="C14" i="3"/>
  <c r="I28" i="45" l="1"/>
  <c r="G19" i="75" s="1"/>
  <c r="G18" i="75"/>
  <c r="F13" i="75"/>
  <c r="F16" i="75"/>
  <c r="L15" i="59"/>
  <c r="L8" i="59"/>
  <c r="L13" i="3" l="1"/>
  <c r="L12" i="3"/>
  <c r="L7" i="3"/>
  <c r="L8" i="21" l="1"/>
  <c r="L21" i="13"/>
  <c r="L34" i="12"/>
  <c r="L18" i="5"/>
  <c r="L9" i="4" l="1"/>
  <c r="L10" i="4"/>
  <c r="L12" i="4"/>
  <c r="L8" i="4"/>
  <c r="L34" i="4"/>
  <c r="L35" i="4"/>
  <c r="L33" i="4"/>
  <c r="K20" i="57" l="1"/>
  <c r="K22" i="57" s="1"/>
  <c r="I20" i="57"/>
  <c r="G20" i="57"/>
  <c r="L19" i="57"/>
  <c r="L17" i="57"/>
  <c r="G21" i="57" l="1"/>
  <c r="G22" i="57" s="1"/>
  <c r="I21" i="57"/>
  <c r="I22" i="57" s="1"/>
  <c r="L25" i="45" l="1"/>
  <c r="L22" i="45"/>
  <c r="K23" i="55" l="1"/>
  <c r="K25" i="55" s="1"/>
  <c r="K14" i="55"/>
  <c r="K16" i="55" s="1"/>
  <c r="I13" i="22" l="1"/>
  <c r="E11" i="75" s="1"/>
  <c r="I15" i="22" l="1"/>
  <c r="E18" i="31"/>
  <c r="E20" i="31" s="1"/>
  <c r="E18" i="75" l="1"/>
  <c r="E13" i="75"/>
  <c r="E16" i="75"/>
  <c r="G13" i="22"/>
  <c r="I26" i="22" l="1"/>
  <c r="E19" i="75" s="1"/>
  <c r="G15" i="22"/>
  <c r="G26" i="22" s="1"/>
  <c r="L7" i="14"/>
  <c r="G24" i="33"/>
  <c r="I10" i="35" l="1"/>
  <c r="C10" i="46" l="1"/>
  <c r="L24" i="45"/>
  <c r="L23" i="45"/>
  <c r="K26" i="45"/>
  <c r="K28" i="45" s="1"/>
  <c r="L23" i="33"/>
  <c r="L16" i="33"/>
  <c r="L22" i="33"/>
  <c r="K24" i="33"/>
  <c r="K26" i="33" s="1"/>
  <c r="L8" i="32"/>
  <c r="L13" i="32"/>
  <c r="L20" i="32"/>
  <c r="L19" i="32"/>
  <c r="L7" i="32"/>
  <c r="L16" i="30"/>
  <c r="L8" i="30"/>
  <c r="L13" i="30"/>
  <c r="L21" i="30"/>
  <c r="L7" i="30"/>
  <c r="L11" i="30"/>
  <c r="L22" i="28"/>
  <c r="L8" i="28"/>
  <c r="L14" i="28"/>
  <c r="L20" i="28"/>
  <c r="L7" i="28"/>
  <c r="L13" i="28"/>
  <c r="L11" i="28"/>
  <c r="L16" i="26"/>
  <c r="L8" i="26"/>
  <c r="L23" i="26"/>
  <c r="L13" i="26"/>
  <c r="L21" i="26"/>
  <c r="L20" i="26"/>
  <c r="L19" i="26"/>
  <c r="L7" i="26"/>
  <c r="L24" i="26"/>
  <c r="L11" i="26"/>
  <c r="L11" i="24"/>
  <c r="L18" i="24"/>
  <c r="L7" i="24"/>
  <c r="L8" i="24"/>
  <c r="L17" i="24"/>
  <c r="L10" i="24"/>
  <c r="L9" i="24"/>
  <c r="L19" i="24"/>
  <c r="L7" i="21" l="1"/>
  <c r="K9" i="21"/>
  <c r="L12" i="19"/>
  <c r="L17" i="19"/>
  <c r="L15" i="19"/>
  <c r="L7" i="19"/>
  <c r="L14" i="19"/>
  <c r="L12" i="18"/>
  <c r="L11" i="18"/>
  <c r="K13" i="18"/>
  <c r="L17" i="16"/>
  <c r="L13" i="16"/>
  <c r="L7" i="16"/>
  <c r="L19" i="16"/>
  <c r="L15" i="16"/>
  <c r="L13" i="15"/>
  <c r="L19" i="15"/>
  <c r="L8" i="15"/>
  <c r="L17" i="15"/>
  <c r="L7" i="15"/>
  <c r="L15" i="15"/>
  <c r="K26" i="14"/>
  <c r="L25" i="14" l="1"/>
  <c r="L11" i="14"/>
  <c r="L9" i="14"/>
  <c r="L17" i="14"/>
  <c r="L23" i="14"/>
  <c r="L8" i="14"/>
  <c r="L21" i="14"/>
  <c r="L9" i="13"/>
  <c r="L14" i="13"/>
  <c r="L18" i="13"/>
  <c r="L7" i="13"/>
  <c r="L8" i="13"/>
  <c r="L7" i="12" l="1"/>
  <c r="L37" i="12"/>
  <c r="L16" i="12"/>
  <c r="L23" i="12"/>
  <c r="L35" i="12"/>
  <c r="L10" i="12"/>
  <c r="L8" i="12"/>
  <c r="L44" i="12"/>
  <c r="L14" i="12"/>
  <c r="L27" i="12"/>
  <c r="L17" i="34"/>
  <c r="L7" i="34"/>
  <c r="K10" i="34"/>
  <c r="K12" i="34" s="1"/>
  <c r="L10" i="9"/>
  <c r="L7" i="9"/>
  <c r="L16" i="9"/>
  <c r="L9" i="9"/>
  <c r="L28" i="8"/>
  <c r="L20" i="8"/>
  <c r="L29" i="8"/>
  <c r="L25" i="8"/>
  <c r="L8" i="8"/>
  <c r="L26" i="8"/>
  <c r="L7" i="8"/>
  <c r="L9" i="8"/>
  <c r="L18" i="8"/>
  <c r="L10" i="8"/>
  <c r="L37" i="7" l="1"/>
  <c r="L33" i="7"/>
  <c r="L10" i="7"/>
  <c r="L31" i="7"/>
  <c r="L7" i="7"/>
  <c r="L30" i="7"/>
  <c r="L28" i="7"/>
  <c r="L29" i="7"/>
  <c r="L25" i="7"/>
  <c r="L27" i="7"/>
  <c r="L26" i="7"/>
  <c r="L15" i="7"/>
  <c r="L9" i="7"/>
  <c r="L14" i="7"/>
  <c r="L16" i="7"/>
  <c r="L12" i="7"/>
  <c r="L39" i="7"/>
  <c r="L8" i="7"/>
  <c r="L17" i="7"/>
  <c r="L38" i="7"/>
  <c r="L13" i="7"/>
  <c r="I29" i="2"/>
  <c r="C16" i="75" s="1"/>
  <c r="G29" i="2"/>
  <c r="C29" i="2"/>
  <c r="L20" i="6" l="1"/>
  <c r="L22" i="6"/>
  <c r="L21" i="6"/>
  <c r="L12" i="6"/>
  <c r="L24" i="6"/>
  <c r="L9" i="6"/>
  <c r="L17" i="6"/>
  <c r="L8" i="6"/>
  <c r="L7" i="6"/>
  <c r="L10" i="5"/>
  <c r="L8" i="5"/>
  <c r="L16" i="5"/>
  <c r="L9" i="5"/>
  <c r="L14" i="5"/>
  <c r="L19" i="5"/>
  <c r="L20" i="5"/>
  <c r="L7" i="5"/>
  <c r="L23" i="4"/>
  <c r="L22" i="4"/>
  <c r="L31" i="4"/>
  <c r="L28" i="4"/>
  <c r="L30" i="4"/>
  <c r="L29" i="4"/>
  <c r="L13" i="4"/>
  <c r="L20" i="4"/>
  <c r="L21" i="4"/>
  <c r="G12" i="46" l="1"/>
  <c r="C12" i="46"/>
  <c r="C23" i="46" s="1"/>
  <c r="G22" i="46" l="1"/>
  <c r="G23" i="46" s="1"/>
  <c r="I12" i="46"/>
  <c r="I22" i="46" s="1"/>
  <c r="H18" i="75" s="1"/>
  <c r="I18" i="75" s="1"/>
  <c r="I23" i="46" l="1"/>
  <c r="H19" i="75" s="1"/>
  <c r="H13" i="75"/>
  <c r="H16" i="75"/>
  <c r="E15" i="45"/>
  <c r="E17" i="45" s="1"/>
  <c r="E27" i="45" l="1"/>
  <c r="E28" i="45" s="1"/>
  <c r="E19" i="34"/>
  <c r="E20" i="34" s="1"/>
  <c r="I12" i="34" l="1"/>
  <c r="G12" i="34"/>
  <c r="G19" i="34" s="1"/>
  <c r="P21" i="2" l="1"/>
  <c r="P14" i="2"/>
  <c r="P7" i="2"/>
  <c r="P6" i="2"/>
  <c r="I13" i="35" l="1"/>
  <c r="G13" i="35"/>
  <c r="C13" i="35"/>
  <c r="I11" i="33" l="1"/>
  <c r="G11" i="33"/>
  <c r="G25" i="33" s="1"/>
  <c r="G26" i="33" s="1"/>
  <c r="I20" i="25"/>
  <c r="G20" i="25"/>
  <c r="C20" i="25"/>
  <c r="E18" i="23"/>
  <c r="G15" i="36"/>
  <c r="C15" i="36"/>
  <c r="G14" i="36"/>
  <c r="C14" i="36"/>
  <c r="I13" i="36"/>
  <c r="I16" i="36" s="1"/>
  <c r="G13" i="36"/>
  <c r="C13" i="36"/>
  <c r="G11" i="36"/>
  <c r="C11" i="36"/>
  <c r="G10" i="36"/>
  <c r="G9" i="36"/>
  <c r="C9" i="36"/>
  <c r="G8" i="36"/>
  <c r="C8" i="36"/>
  <c r="G7" i="36"/>
  <c r="C7" i="36"/>
  <c r="G28" i="11"/>
  <c r="G30" i="11" s="1"/>
  <c r="C30" i="11"/>
  <c r="I14" i="35"/>
  <c r="G14" i="35"/>
  <c r="C14" i="35"/>
  <c r="G12" i="35"/>
  <c r="C12" i="35"/>
  <c r="G11" i="35"/>
  <c r="C11" i="35"/>
  <c r="G10" i="35"/>
  <c r="C10" i="35"/>
  <c r="I9" i="35"/>
  <c r="G9" i="35"/>
  <c r="C9" i="35"/>
  <c r="G8" i="35"/>
  <c r="C8" i="35"/>
  <c r="I15" i="35" l="1"/>
  <c r="I25" i="33"/>
  <c r="I26" i="33" s="1"/>
  <c r="B5" i="86"/>
  <c r="E20" i="23"/>
  <c r="B4" i="86"/>
  <c r="G15" i="35"/>
  <c r="G20" i="34"/>
  <c r="I19" i="34"/>
  <c r="I20" i="34" s="1"/>
  <c r="G16" i="36"/>
  <c r="C16" i="36"/>
  <c r="C18" i="36" s="1"/>
  <c r="B6" i="86" l="1"/>
  <c r="B10" i="86" s="1"/>
  <c r="B13" i="86" s="1"/>
  <c r="C17" i="75"/>
  <c r="C19" i="35"/>
  <c r="G18" i="36"/>
  <c r="G17" i="35"/>
  <c r="C15" i="35"/>
  <c r="C17" i="35" s="1"/>
  <c r="I17" i="35" l="1"/>
  <c r="C19" i="75" s="1"/>
  <c r="L17" i="13" l="1"/>
  <c r="I18" i="36" l="1"/>
  <c r="D19" i="75" s="1"/>
  <c r="I19" i="75" s="1"/>
  <c r="D17" i="75"/>
  <c r="I17" i="75" s="1"/>
  <c r="I27" i="30"/>
  <c r="I32" i="11"/>
  <c r="E5" i="86"/>
  <c r="E6" i="86" s="1"/>
  <c r="E10" i="86" s="1"/>
  <c r="B14" i="86" s="1"/>
  <c r="B15" i="86" s="1"/>
  <c r="B19" i="86" s="1"/>
  <c r="B20" i="86" s="1"/>
  <c r="B22" i="86" s="1"/>
  <c r="I28" i="11"/>
  <c r="D13" i="75" s="1"/>
  <c r="I13" i="75" s="1"/>
  <c r="D11" i="75"/>
  <c r="I11" i="75" s="1"/>
  <c r="I30" i="11" l="1"/>
  <c r="D16" i="75" s="1"/>
  <c r="I16" i="7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Judge</author>
    <author>Ross Sharp</author>
  </authors>
  <commentList>
    <comment ref="N1" authorId="0" shapeId="0" xr:uid="{00000000-0006-0000-1000-000001000000}">
      <text>
        <r>
          <rPr>
            <b/>
            <sz val="9"/>
            <color indexed="81"/>
            <rFont val="Tahoma"/>
            <family val="2"/>
          </rPr>
          <t>Judge:</t>
        </r>
        <r>
          <rPr>
            <sz val="9"/>
            <color indexed="81"/>
            <rFont val="Tahoma"/>
            <family val="2"/>
          </rPr>
          <t xml:space="preserve">
HIDDEN</t>
        </r>
      </text>
    </comment>
    <comment ref="C26" authorId="0" shapeId="0" xr:uid="{00000000-0006-0000-1000-000002000000}">
      <text>
        <r>
          <rPr>
            <b/>
            <sz val="11"/>
            <color indexed="81"/>
            <rFont val="Tahoma"/>
            <family val="2"/>
          </rPr>
          <t>Judge:</t>
        </r>
        <r>
          <rPr>
            <sz val="11"/>
            <color indexed="81"/>
            <rFont val="Tahoma"/>
            <family val="2"/>
          </rPr>
          <t xml:space="preserve">
Annual Report-General Fund, "Total Available Funds"</t>
        </r>
      </text>
    </comment>
    <comment ref="G26" authorId="0" shapeId="0" xr:uid="{00000000-0006-0000-1000-000003000000}">
      <text>
        <r>
          <rPr>
            <b/>
            <sz val="11"/>
            <color indexed="81"/>
            <rFont val="Tahoma"/>
            <family val="2"/>
          </rPr>
          <t>Judge:</t>
        </r>
        <r>
          <rPr>
            <sz val="11"/>
            <color indexed="81"/>
            <rFont val="Tahoma"/>
            <family val="2"/>
          </rPr>
          <t xml:space="preserve">
Annual Report-General Fund, "Total Available Funds"</t>
        </r>
      </text>
    </comment>
    <comment ref="I31" authorId="1" shapeId="0" xr:uid="{00000000-0006-0000-1000-000004000000}">
      <text>
        <r>
          <rPr>
            <b/>
            <sz val="11"/>
            <color indexed="81"/>
            <rFont val="Tahoma"/>
            <family val="2"/>
          </rPr>
          <t>Ross Sharp: sum of all receipts, except "Ad Valorem-GFR".</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Ross</author>
  </authors>
  <commentList>
    <comment ref="C19" authorId="0" shapeId="0" xr:uid="{00000000-0006-0000-2900-000001000000}">
      <text>
        <r>
          <rPr>
            <b/>
            <sz val="11"/>
            <color indexed="81"/>
            <rFont val="Tahoma"/>
            <family val="2"/>
          </rPr>
          <t xml:space="preserve">Judge: </t>
        </r>
        <r>
          <rPr>
            <sz val="11"/>
            <color indexed="81"/>
            <rFont val="Tahoma"/>
            <family val="2"/>
          </rPr>
          <t>Insert amount from Annual Report "Precinct #1-Book Balance Jan. 1, Total Available Funds".</t>
        </r>
      </text>
    </comment>
    <comment ref="E19" authorId="0" shapeId="0" xr:uid="{00000000-0006-0000-2900-000002000000}">
      <text>
        <r>
          <rPr>
            <b/>
            <sz val="11"/>
            <color indexed="81"/>
            <rFont val="Tahoma"/>
            <family val="2"/>
          </rPr>
          <t xml:space="preserve">Judge: </t>
        </r>
        <r>
          <rPr>
            <sz val="11"/>
            <color indexed="81"/>
            <rFont val="Tahoma"/>
            <family val="2"/>
          </rPr>
          <t>Insert amont from Annual Budget: Precinct #1, Receipts, "Balance January 1"</t>
        </r>
      </text>
    </comment>
    <comment ref="G19" authorId="0" shapeId="0" xr:uid="{00000000-0006-0000-2900-000003000000}">
      <text>
        <r>
          <rPr>
            <b/>
            <sz val="11"/>
            <color indexed="81"/>
            <rFont val="Tahoma"/>
            <family val="2"/>
          </rPr>
          <t xml:space="preserve">Judge: </t>
        </r>
        <r>
          <rPr>
            <sz val="11"/>
            <color indexed="81"/>
            <rFont val="Tahoma"/>
            <family val="2"/>
          </rPr>
          <t xml:space="preserve">Insert amount from Annual Report "Precinct #1-Book Balance Dec. 31, Total Available Funds".
</t>
        </r>
      </text>
    </comment>
    <comment ref="I19" authorId="0" shapeId="0" xr:uid="{00000000-0006-0000-2900-000004000000}">
      <text>
        <r>
          <rPr>
            <b/>
            <sz val="11"/>
            <color indexed="81"/>
            <rFont val="Tahoma"/>
            <family val="2"/>
          </rPr>
          <t xml:space="preserve">Judge: </t>
        </r>
        <r>
          <rPr>
            <sz val="11"/>
            <color indexed="81"/>
            <rFont val="Tahoma"/>
            <family val="2"/>
          </rPr>
          <t>this figure comes from"expenditures-balance end of year"</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Ross</author>
  </authors>
  <commentList>
    <comment ref="C27" authorId="0" shapeId="0" xr:uid="{00000000-0006-0000-2A00-000001000000}">
      <text>
        <r>
          <rPr>
            <b/>
            <sz val="11"/>
            <color indexed="81"/>
            <rFont val="Tahoma"/>
            <family val="2"/>
          </rPr>
          <t>Judge:</t>
        </r>
        <r>
          <rPr>
            <sz val="9"/>
            <color indexed="81"/>
            <rFont val="Tahoma"/>
            <family val="2"/>
          </rPr>
          <t xml:space="preserve"> </t>
        </r>
        <r>
          <rPr>
            <sz val="11"/>
            <color indexed="81"/>
            <rFont val="Tahoma"/>
            <family val="2"/>
          </rPr>
          <t>Insert amount from Annual Report "Precinct #1-Book Balance Dec. 31, Total Available Funds".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Ross</author>
  </authors>
  <commentList>
    <comment ref="C20" authorId="0" shapeId="0" xr:uid="{00000000-0006-0000-2B00-000001000000}">
      <text>
        <r>
          <rPr>
            <b/>
            <sz val="11"/>
            <color indexed="81"/>
            <rFont val="Tahoma"/>
            <family val="2"/>
          </rPr>
          <t xml:space="preserve">Judge: </t>
        </r>
        <r>
          <rPr>
            <sz val="11"/>
            <color indexed="81"/>
            <rFont val="Tahoma"/>
            <family val="2"/>
          </rPr>
          <t>Insert amount from Annual Report "Precinct #2-Book Balance Jan. 1, Total Available Funds".</t>
        </r>
      </text>
    </comment>
    <comment ref="E20" authorId="0" shapeId="0" xr:uid="{00000000-0006-0000-2B00-000002000000}">
      <text>
        <r>
          <rPr>
            <b/>
            <sz val="11"/>
            <color indexed="81"/>
            <rFont val="Tahoma"/>
            <family val="2"/>
          </rPr>
          <t>Judge:</t>
        </r>
        <r>
          <rPr>
            <sz val="11"/>
            <color indexed="81"/>
            <rFont val="Tahoma"/>
            <family val="2"/>
          </rPr>
          <t xml:space="preserve">
Insert amont from Annual Budget: Precinct #2, Receipts, "Balance January 1"</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Ross</author>
    <author>Ross Sharp</author>
  </authors>
  <commentList>
    <comment ref="C27" authorId="0" shapeId="0" xr:uid="{00000000-0006-0000-2C00-000001000000}">
      <text>
        <r>
          <rPr>
            <b/>
            <sz val="11"/>
            <color indexed="81"/>
            <rFont val="Tahoma"/>
            <family val="2"/>
          </rPr>
          <t xml:space="preserve">Judge: </t>
        </r>
        <r>
          <rPr>
            <sz val="11"/>
            <color indexed="81"/>
            <rFont val="Tahoma"/>
            <family val="2"/>
          </rPr>
          <t>Insert amount from Annual Report "Precinct #2-Book Balance Dec. 31, Total Available Funds".</t>
        </r>
      </text>
    </comment>
    <comment ref="E27" authorId="1" shapeId="0" xr:uid="{00000000-0006-0000-2C00-000002000000}">
      <text>
        <r>
          <rPr>
            <b/>
            <sz val="11"/>
            <color indexed="81"/>
            <rFont val="Tahoma"/>
            <family val="2"/>
          </rPr>
          <t>Judge:</t>
        </r>
        <r>
          <rPr>
            <sz val="9"/>
            <color indexed="81"/>
            <rFont val="Tahoma"/>
            <family val="2"/>
          </rPr>
          <t xml:space="preserve">
</t>
        </r>
        <r>
          <rPr>
            <sz val="11"/>
            <color indexed="81"/>
            <rFont val="Tahoma"/>
            <family val="2"/>
          </rPr>
          <t>Insert the amount from Annual Budget: Precinct #2, Expenditures,"Balance End of Year"</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Judge</author>
    <author>Ross Sharp</author>
  </authors>
  <commentList>
    <comment ref="C19" authorId="0" shapeId="0" xr:uid="{00000000-0006-0000-2D00-000001000000}">
      <text>
        <r>
          <rPr>
            <b/>
            <sz val="11"/>
            <color indexed="81"/>
            <rFont val="Tahoma"/>
            <family val="2"/>
          </rPr>
          <t xml:space="preserve">Judge: </t>
        </r>
        <r>
          <rPr>
            <sz val="11"/>
            <color indexed="81"/>
            <rFont val="Tahoma"/>
            <family val="2"/>
          </rPr>
          <t>Insert amount from Annual Report "Precinct #3-Book Balance Jan. 1, Total Available Funds".</t>
        </r>
      </text>
    </comment>
    <comment ref="E19" authorId="1" shapeId="0" xr:uid="{00000000-0006-0000-2D00-000002000000}">
      <text>
        <r>
          <rPr>
            <b/>
            <sz val="11"/>
            <color indexed="81"/>
            <rFont val="Tahoma"/>
            <family val="2"/>
          </rPr>
          <t>Judge:</t>
        </r>
        <r>
          <rPr>
            <sz val="9"/>
            <color indexed="81"/>
            <rFont val="Tahoma"/>
            <family val="2"/>
          </rPr>
          <t xml:space="preserve">
</t>
        </r>
        <r>
          <rPr>
            <sz val="11"/>
            <color indexed="81"/>
            <rFont val="Tahoma"/>
            <family val="2"/>
          </rPr>
          <t>Insert the amount from Annual Budget: Precinct #3, Receipts, "Balance January 1"</t>
        </r>
      </text>
    </comment>
    <comment ref="G19" authorId="0" shapeId="0" xr:uid="{00000000-0006-0000-2D00-000003000000}">
      <text>
        <r>
          <rPr>
            <b/>
            <sz val="11"/>
            <color indexed="81"/>
            <rFont val="Tahoma"/>
            <family val="2"/>
          </rPr>
          <t xml:space="preserve">Judge: </t>
        </r>
        <r>
          <rPr>
            <sz val="11"/>
            <color indexed="81"/>
            <rFont val="Tahoma"/>
            <family val="2"/>
          </rPr>
          <t>Insert amount from Annual Report "Precinct #3-Book Balance Dec. 31, Total Available Funds".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Judge</author>
    <author>Ross Sharp</author>
  </authors>
  <commentList>
    <comment ref="C26" authorId="0" shapeId="0" xr:uid="{00000000-0006-0000-2E00-000001000000}">
      <text>
        <r>
          <rPr>
            <b/>
            <sz val="11"/>
            <color indexed="81"/>
            <rFont val="Tahoma"/>
            <family val="2"/>
          </rPr>
          <t xml:space="preserve">Judge: </t>
        </r>
        <r>
          <rPr>
            <sz val="11"/>
            <color indexed="81"/>
            <rFont val="Tahoma"/>
            <family val="2"/>
          </rPr>
          <t>Insert amount from Annual Report "Precinct #3-Book Balalnce Dec. 31, Total Available Funds".</t>
        </r>
      </text>
    </comment>
    <comment ref="E26" authorId="1" shapeId="0" xr:uid="{00000000-0006-0000-2E00-000002000000}">
      <text>
        <r>
          <rPr>
            <b/>
            <sz val="11"/>
            <color indexed="81"/>
            <rFont val="Tahoma"/>
            <family val="2"/>
          </rPr>
          <t>Judge:</t>
        </r>
        <r>
          <rPr>
            <sz val="9"/>
            <color indexed="81"/>
            <rFont val="Tahoma"/>
            <family val="2"/>
          </rPr>
          <t xml:space="preserve">
</t>
        </r>
        <r>
          <rPr>
            <sz val="11"/>
            <color indexed="81"/>
            <rFont val="Tahoma"/>
            <family val="2"/>
          </rPr>
          <t>Insert amount from Annual Budget: Precinct #3, Expenditures, "Balance End of Year"</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Ross</author>
    <author>Ross Sharp</author>
  </authors>
  <commentList>
    <comment ref="C19" authorId="0" shapeId="0" xr:uid="{00000000-0006-0000-2F00-000001000000}">
      <text>
        <r>
          <rPr>
            <b/>
            <sz val="11"/>
            <color indexed="81"/>
            <rFont val="Tahoma"/>
            <family val="2"/>
          </rPr>
          <t xml:space="preserve">Ross: </t>
        </r>
        <r>
          <rPr>
            <sz val="11"/>
            <color indexed="81"/>
            <rFont val="Tahoma"/>
            <family val="2"/>
          </rPr>
          <t>Insert amount from Annual Report "Precinct #4-Book Balance Jan. 1, Total Available Funds".</t>
        </r>
        <r>
          <rPr>
            <sz val="9"/>
            <color indexed="81"/>
            <rFont val="Tahoma"/>
            <family val="2"/>
          </rPr>
          <t xml:space="preserve">
</t>
        </r>
      </text>
    </comment>
    <comment ref="E19" authorId="1" shapeId="0" xr:uid="{00000000-0006-0000-2F00-000002000000}">
      <text>
        <r>
          <rPr>
            <b/>
            <sz val="11"/>
            <color indexed="81"/>
            <rFont val="Tahoma"/>
            <family val="2"/>
          </rPr>
          <t>Judge:</t>
        </r>
        <r>
          <rPr>
            <sz val="11"/>
            <color indexed="81"/>
            <rFont val="Tahoma"/>
            <family val="2"/>
          </rPr>
          <t xml:space="preserve">
Insert the amount from Annual Budget: Precinct #4. "Balance January 1"</t>
        </r>
      </text>
    </comment>
    <comment ref="G19" authorId="0" shapeId="0" xr:uid="{00000000-0006-0000-2F00-000003000000}">
      <text>
        <r>
          <rPr>
            <b/>
            <sz val="11"/>
            <color indexed="81"/>
            <rFont val="Tahoma"/>
            <family val="2"/>
          </rPr>
          <t>Ross:  Insert amount from Annual Report "Precinct #4-Book Balance Dec. 31, Total Available Funds".</t>
        </r>
        <r>
          <rPr>
            <sz val="11"/>
            <color indexed="81"/>
            <rFont val="Tahoma"/>
            <family val="2"/>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Ross</author>
  </authors>
  <commentList>
    <comment ref="C26" authorId="0" shapeId="0" xr:uid="{00000000-0006-0000-3000-000001000000}">
      <text>
        <r>
          <rPr>
            <b/>
            <sz val="11"/>
            <color indexed="81"/>
            <rFont val="Tahoma"/>
            <family val="2"/>
          </rPr>
          <t xml:space="preserve">Ross: </t>
        </r>
        <r>
          <rPr>
            <sz val="11"/>
            <color indexed="81"/>
            <rFont val="Tahoma"/>
            <family val="2"/>
          </rPr>
          <t>Insert amount from Annual Report "Precinct #4-Book Balance Dec. 31, Total Available Funds".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Ross</author>
  </authors>
  <commentList>
    <comment ref="C16" authorId="0" shapeId="0" xr:uid="{00000000-0006-0000-3100-000001000000}">
      <text>
        <r>
          <rPr>
            <b/>
            <sz val="11"/>
            <color indexed="81"/>
            <rFont val="Tahoma"/>
            <family val="2"/>
          </rPr>
          <t xml:space="preserve">Judge: </t>
        </r>
        <r>
          <rPr>
            <sz val="11"/>
            <color indexed="81"/>
            <rFont val="Tahoma"/>
            <family val="2"/>
          </rPr>
          <t>Insert amount from Annual Report "Historical Commission-Book Balance Jan. 1, Total Available Funds".</t>
        </r>
        <r>
          <rPr>
            <sz val="9"/>
            <color indexed="81"/>
            <rFont val="Tahoma"/>
            <family val="2"/>
          </rPr>
          <t xml:space="preserve">
</t>
        </r>
      </text>
    </comment>
    <comment ref="G16" authorId="0" shapeId="0" xr:uid="{00000000-0006-0000-3100-000002000000}">
      <text>
        <r>
          <rPr>
            <b/>
            <sz val="11"/>
            <color indexed="81"/>
            <rFont val="Tahoma"/>
            <family val="2"/>
          </rPr>
          <t xml:space="preserve">Judge: </t>
        </r>
        <r>
          <rPr>
            <sz val="11"/>
            <color indexed="81"/>
            <rFont val="Tahoma"/>
            <family val="2"/>
          </rPr>
          <t>Insert amount from "Expenditures-Balance, end of Year". (Cell E26)</t>
        </r>
        <r>
          <rPr>
            <sz val="9"/>
            <color indexed="81"/>
            <rFont val="Tahoma"/>
            <family val="2"/>
          </rPr>
          <t xml:space="preserve">
</t>
        </r>
      </text>
    </comment>
    <comment ref="I16" authorId="0" shapeId="0" xr:uid="{00000000-0006-0000-3100-000003000000}">
      <text>
        <r>
          <rPr>
            <b/>
            <sz val="11"/>
            <color indexed="81"/>
            <rFont val="Tahoma"/>
            <family val="2"/>
          </rPr>
          <t xml:space="preserve">Judge: </t>
        </r>
        <r>
          <rPr>
            <sz val="11"/>
            <color indexed="81"/>
            <rFont val="Tahoma"/>
            <family val="2"/>
          </rPr>
          <t xml:space="preserve">Insert amount from "Expenditures-Balance, End of Year". (Cell G26)
</t>
        </r>
      </text>
    </comment>
    <comment ref="C27" authorId="0" shapeId="0" xr:uid="{00000000-0006-0000-3100-000004000000}">
      <text>
        <r>
          <rPr>
            <b/>
            <sz val="11"/>
            <color indexed="81"/>
            <rFont val="Tahoma"/>
            <family val="2"/>
          </rPr>
          <t xml:space="preserve">Judge: </t>
        </r>
        <r>
          <rPr>
            <sz val="11"/>
            <color indexed="81"/>
            <rFont val="Tahoma"/>
            <family val="2"/>
          </rPr>
          <t>Insert amount form Annual Report "Historical Commisssion-Book Balance Dec. 31, Total Available Funds".</t>
        </r>
        <r>
          <rPr>
            <sz val="9"/>
            <color indexed="81"/>
            <rFont val="Tahoma"/>
            <family val="2"/>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Ross</author>
  </authors>
  <commentList>
    <comment ref="C11" authorId="0" shapeId="0" xr:uid="{00000000-0006-0000-3200-000001000000}">
      <text>
        <r>
          <rPr>
            <b/>
            <sz val="11"/>
            <color indexed="81"/>
            <rFont val="Tahoma"/>
            <family val="2"/>
          </rPr>
          <t xml:space="preserve">Ross: </t>
        </r>
        <r>
          <rPr>
            <sz val="11"/>
            <color indexed="81"/>
            <rFont val="Tahoma"/>
            <family val="2"/>
          </rPr>
          <t>Insert amount from Annual Report "Interest &amp; Sinking Fund-Book Balance Jan. 1, Total Available Funds".</t>
        </r>
        <r>
          <rPr>
            <sz val="9"/>
            <color indexed="81"/>
            <rFont val="Tahoma"/>
            <family val="2"/>
          </rPr>
          <t xml:space="preserve">
</t>
        </r>
      </text>
    </comment>
    <comment ref="C22" authorId="0" shapeId="0" xr:uid="{00000000-0006-0000-3200-000003000000}">
      <text>
        <r>
          <rPr>
            <b/>
            <sz val="11"/>
            <color indexed="81"/>
            <rFont val="Tahoma"/>
            <family val="2"/>
          </rPr>
          <t xml:space="preserve">Ross: </t>
        </r>
        <r>
          <rPr>
            <sz val="11"/>
            <color indexed="81"/>
            <rFont val="Tahoma"/>
            <family val="2"/>
          </rPr>
          <t>Insert amount from Annual Report "Intersest &amp; Sinking Fund-Book Balance Dec. 31, Total Available Funds".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Ross Sharp</author>
  </authors>
  <commentList>
    <comment ref="E16" authorId="0" shapeId="0" xr:uid="{34CDCE2B-BECB-4BA0-A4E3-CD5D2FA4139D}">
      <text>
        <r>
          <rPr>
            <b/>
            <sz val="11"/>
            <color indexed="81"/>
            <rFont val="Tahoma"/>
            <family val="2"/>
          </rPr>
          <t>Judge:</t>
        </r>
        <r>
          <rPr>
            <sz val="11"/>
            <color indexed="81"/>
            <rFont val="Tahoma"/>
            <family val="2"/>
          </rPr>
          <t xml:space="preserve">
Add $6,000 to total for shavings for Stock Show.</t>
        </r>
      </text>
    </comment>
    <comment ref="I16" authorId="0" shapeId="0" xr:uid="{00000000-0006-0000-1300-000001000000}">
      <text>
        <r>
          <rPr>
            <b/>
            <sz val="11"/>
            <color indexed="81"/>
            <rFont val="Tahoma"/>
            <family val="2"/>
          </rPr>
          <t>Judge:</t>
        </r>
        <r>
          <rPr>
            <sz val="11"/>
            <color indexed="81"/>
            <rFont val="Tahoma"/>
            <family val="2"/>
          </rPr>
          <t xml:space="preserve">
Add $6,000 to total for shavings for Stock Show.</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Ross</author>
  </authors>
  <commentList>
    <comment ref="C11" authorId="0" shapeId="0" xr:uid="{00000000-0006-0000-3500-000001000000}">
      <text>
        <r>
          <rPr>
            <b/>
            <sz val="11"/>
            <color indexed="81"/>
            <rFont val="Tahoma"/>
            <family val="2"/>
          </rPr>
          <t>Judge:</t>
        </r>
        <r>
          <rPr>
            <sz val="11"/>
            <color indexed="81"/>
            <rFont val="Tahoma"/>
            <family val="2"/>
          </rPr>
          <t xml:space="preserve"> Insert amount from Annual Report "General Fund:Records Archive-Receipts".
</t>
        </r>
      </text>
    </comment>
    <comment ref="C19" authorId="0" shapeId="0" xr:uid="{00000000-0006-0000-3500-000002000000}">
      <text>
        <r>
          <rPr>
            <b/>
            <sz val="11"/>
            <color indexed="81"/>
            <rFont val="Tahoma"/>
            <family val="2"/>
          </rPr>
          <t>Judge:</t>
        </r>
        <r>
          <rPr>
            <sz val="11"/>
            <color indexed="81"/>
            <rFont val="Tahoma"/>
            <family val="2"/>
          </rPr>
          <t xml:space="preserve"> Insert amount from Annual Report  "General Fund:Records Archive-Expenditures".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Judge</author>
  </authors>
  <commentList>
    <comment ref="C10" authorId="0" shapeId="0" xr:uid="{00000000-0006-0000-3600-000001000000}">
      <text>
        <r>
          <rPr>
            <b/>
            <sz val="11"/>
            <color indexed="81"/>
            <rFont val="Tahoma"/>
            <family val="2"/>
          </rPr>
          <t xml:space="preserve">Judge: </t>
        </r>
        <r>
          <rPr>
            <sz val="11"/>
            <color indexed="81"/>
            <rFont val="Tahoma"/>
            <family val="2"/>
          </rPr>
          <t>Insert amount from Annual Report "Records Management-Book Balance Jan. 1, Total Available Funds".</t>
        </r>
      </text>
    </comment>
    <comment ref="C25" authorId="0" shapeId="0" xr:uid="{00000000-0006-0000-3600-000002000000}">
      <text>
        <r>
          <rPr>
            <b/>
            <sz val="11"/>
            <color indexed="81"/>
            <rFont val="Tahoma"/>
            <family val="2"/>
          </rPr>
          <t xml:space="preserve">Judge: </t>
        </r>
        <r>
          <rPr>
            <sz val="11"/>
            <color indexed="81"/>
            <rFont val="Tahoma"/>
            <family val="2"/>
          </rPr>
          <t>Insert amount from Annual Report "Records Management-Book Balance Dec. 31, Total Available Funds".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Ross Sharp</author>
  </authors>
  <commentList>
    <comment ref="C15" authorId="0" shapeId="0" xr:uid="{00000000-0006-0000-3800-000001000000}">
      <text>
        <r>
          <rPr>
            <b/>
            <sz val="11"/>
            <color indexed="81"/>
            <rFont val="Tahoma"/>
            <family val="2"/>
          </rPr>
          <t>Judge:</t>
        </r>
        <r>
          <rPr>
            <sz val="10"/>
            <color indexed="81"/>
            <rFont val="Tahoma"/>
            <family val="2"/>
          </rPr>
          <t xml:space="preserve"> Insert amount from Annual Report "Courthouse Security-Book Balance Jan. 1, Total Available Funds".</t>
        </r>
      </text>
    </comment>
    <comment ref="C24" authorId="0" shapeId="0" xr:uid="{00000000-0006-0000-3800-000002000000}">
      <text>
        <r>
          <rPr>
            <b/>
            <sz val="11"/>
            <color indexed="81"/>
            <rFont val="Tahoma"/>
            <family val="2"/>
          </rPr>
          <t>Judge:</t>
        </r>
        <r>
          <rPr>
            <sz val="10"/>
            <color indexed="81"/>
            <rFont val="Tahoma"/>
            <family val="2"/>
          </rPr>
          <t xml:space="preserve"> Insert amount form Annual Report "Courthouse Security-Book Balance Dec. 31, Total Available Funds".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Ross Sharp</author>
  </authors>
  <commentList>
    <comment ref="C16" authorId="0" shapeId="0" xr:uid="{00000000-0006-0000-1800-000001000000}">
      <text>
        <r>
          <rPr>
            <b/>
            <sz val="11"/>
            <color indexed="81"/>
            <rFont val="Tahoma"/>
            <family val="2"/>
          </rPr>
          <t>Judge:</t>
        </r>
        <r>
          <rPr>
            <sz val="9"/>
            <color indexed="81"/>
            <rFont val="Tahoma"/>
            <family val="2"/>
          </rPr>
          <t xml:space="preserve">
</t>
        </r>
        <r>
          <rPr>
            <sz val="11"/>
            <color indexed="81"/>
            <rFont val="Tahoma"/>
            <family val="2"/>
          </rPr>
          <t>Insert amount from Annual Report:General Fund, "Total Available Funds"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Judge</author>
    <author>Ross Sharp</author>
  </authors>
  <commentList>
    <comment ref="C27" authorId="0" shapeId="0" xr:uid="{00000000-0006-0000-1A00-000001000000}">
      <text>
        <r>
          <rPr>
            <b/>
            <sz val="11"/>
            <color indexed="81"/>
            <rFont val="Tahoma"/>
            <family val="2"/>
          </rPr>
          <t xml:space="preserve">Judge: </t>
        </r>
        <r>
          <rPr>
            <sz val="11"/>
            <color indexed="81"/>
            <rFont val="Tahoma"/>
            <family val="2"/>
          </rPr>
          <t>Insert amount from Annual Report-Officer's Salary Fund, "Book Balance January 1".</t>
        </r>
      </text>
    </comment>
    <comment ref="E27" authorId="1" shapeId="0" xr:uid="{00000000-0006-0000-1A00-000002000000}">
      <text>
        <r>
          <rPr>
            <b/>
            <sz val="11"/>
            <color indexed="81"/>
            <rFont val="Tahoma"/>
            <family val="2"/>
          </rPr>
          <t>Judge:</t>
        </r>
        <r>
          <rPr>
            <sz val="11"/>
            <color indexed="81"/>
            <rFont val="Tahoma"/>
            <family val="2"/>
          </rPr>
          <t xml:space="preserve"> Insert amount from Annual Budget-Officer's Salary:Receipts, "Balance January 1"</t>
        </r>
        <r>
          <rPr>
            <sz val="9"/>
            <color indexed="81"/>
            <rFont val="Tahoma"/>
            <family val="2"/>
          </rPr>
          <t xml:space="preserve">
</t>
        </r>
      </text>
    </comment>
    <comment ref="G27" authorId="1" shapeId="0" xr:uid="{18A9AC6D-8E17-45F7-92E4-5BB3F19515A2}">
      <text>
        <r>
          <rPr>
            <b/>
            <sz val="11"/>
            <color indexed="81"/>
            <rFont val="Tahoma"/>
            <family val="2"/>
          </rPr>
          <t>Judge:</t>
        </r>
        <r>
          <rPr>
            <sz val="11"/>
            <color indexed="81"/>
            <rFont val="Tahoma"/>
            <family val="2"/>
          </rPr>
          <t xml:space="preserve"> Insert amount from Annual Budget-Officer's Salary:Receipts, "Balance January 1"</t>
        </r>
        <r>
          <rPr>
            <sz val="9"/>
            <color indexed="81"/>
            <rFont val="Tahoma"/>
            <family val="2"/>
          </rPr>
          <t xml:space="preserve">
</t>
        </r>
      </text>
    </comment>
    <comment ref="I27" authorId="1" shapeId="0" xr:uid="{91E5AF58-556B-484D-BBC2-505987DAE021}">
      <text>
        <r>
          <rPr>
            <b/>
            <sz val="11"/>
            <color indexed="81"/>
            <rFont val="Tahoma"/>
            <family val="2"/>
          </rPr>
          <t>Judge:</t>
        </r>
        <r>
          <rPr>
            <sz val="11"/>
            <color indexed="81"/>
            <rFont val="Tahoma"/>
            <family val="2"/>
          </rPr>
          <t xml:space="preserve"> Insert amount from Annual Budget-Officer's Salary:Receipts, "Balance January 1"</t>
        </r>
        <r>
          <rPr>
            <sz val="9"/>
            <color indexed="81"/>
            <rFont val="Tahoma"/>
            <family val="2"/>
          </rPr>
          <t xml:space="preserve">
</t>
        </r>
      </text>
    </comment>
    <comment ref="C29" authorId="0" shapeId="0" xr:uid="{00000000-0006-0000-1A00-000004000000}">
      <text>
        <r>
          <rPr>
            <b/>
            <sz val="11"/>
            <color indexed="81"/>
            <rFont val="Tahoma"/>
            <family val="2"/>
          </rPr>
          <t>Judge:</t>
        </r>
        <r>
          <rPr>
            <sz val="11"/>
            <color indexed="81"/>
            <rFont val="Tahoma"/>
            <family val="2"/>
          </rPr>
          <t>Insert amount from Annual Report:Officer's Salary Fund, "Transfer From General Fund"</t>
        </r>
      </text>
    </comment>
    <comment ref="E29" authorId="1" shapeId="0" xr:uid="{00000000-0006-0000-1A00-000005000000}">
      <text>
        <r>
          <rPr>
            <b/>
            <sz val="11"/>
            <color indexed="81"/>
            <rFont val="Tahoma"/>
            <family val="2"/>
          </rPr>
          <t>Judge:</t>
        </r>
        <r>
          <rPr>
            <sz val="11"/>
            <color indexed="81"/>
            <rFont val="Tahoma"/>
            <family val="2"/>
          </rPr>
          <t xml:space="preserve">
Insert amount from Annual Budget: Officer's Salary Fund, Receipts, "Transfer from General Fund"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Ross Sharp</author>
  </authors>
  <commentList>
    <comment ref="E15" authorId="0" shapeId="0" xr:uid="{26FAF2B6-9CEF-4114-BF05-43AA643C6828}">
      <text>
        <r>
          <rPr>
            <b/>
            <sz val="11"/>
            <color indexed="81"/>
            <rFont val="Tahoma"/>
            <family val="2"/>
          </rPr>
          <t>Judge:</t>
        </r>
        <r>
          <rPr>
            <sz val="11"/>
            <color indexed="81"/>
            <rFont val="Tahoma"/>
            <family val="2"/>
          </rPr>
          <t xml:space="preserve"> Calculate additional "RETIREMENT" for Deputy Clerk overtime. Multiply additional overtime salary by the current retirement funding rate. Add this amount to "RETIREMENT".</t>
        </r>
        <r>
          <rPr>
            <sz val="9"/>
            <color indexed="81"/>
            <rFont val="Tahoma"/>
            <family val="2"/>
          </rPr>
          <t xml:space="preserve">
</t>
        </r>
      </text>
    </comment>
    <comment ref="E16" authorId="0" shapeId="0" xr:uid="{33CA0654-469B-4C33-BF9F-15FA2EC2CDFB}">
      <text>
        <r>
          <rPr>
            <b/>
            <sz val="11"/>
            <color indexed="81"/>
            <rFont val="Tahoma"/>
            <family val="2"/>
          </rPr>
          <t xml:space="preserve">Judge: </t>
        </r>
        <r>
          <rPr>
            <sz val="11"/>
            <color indexed="81"/>
            <rFont val="Tahoma"/>
            <family val="2"/>
          </rPr>
          <t>Calculate additional "FICA" for Deputy Clerk overtime. Multiply additional overtime salary by the current FICA funding rate. Add this amount to "FICA".</t>
        </r>
      </text>
    </comment>
    <comment ref="E20" authorId="0" shapeId="0" xr:uid="{4C6812C7-729E-4B38-85C7-4976DF372342}">
      <text>
        <r>
          <rPr>
            <sz val="11"/>
            <color indexed="81"/>
            <rFont val="Tahoma"/>
            <family val="2"/>
          </rPr>
          <t>Judge: Calculate overtime pay amount ($28.16) and multiply by 40 hours. Add this dollar amount to "DEPUTY CLERK" salary.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Judge</author>
  </authors>
  <commentList>
    <comment ref="C17" authorId="0" shapeId="0" xr:uid="{00000000-0006-0000-2400-000001000000}">
      <text>
        <r>
          <rPr>
            <b/>
            <sz val="11"/>
            <color indexed="81"/>
            <rFont val="Tahoma"/>
            <family val="2"/>
          </rPr>
          <t xml:space="preserve">Judge: </t>
        </r>
        <r>
          <rPr>
            <sz val="11"/>
            <color indexed="81"/>
            <rFont val="Tahoma"/>
            <family val="2"/>
          </rPr>
          <t>Insert amount from Annual Report-Officer's Salary, "Book Balance December 31".</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Ross</author>
  </authors>
  <commentList>
    <comment ref="C14" authorId="0" shapeId="0" xr:uid="{00000000-0006-0000-2500-000001000000}">
      <text>
        <r>
          <rPr>
            <b/>
            <sz val="11"/>
            <color indexed="81"/>
            <rFont val="Tahoma"/>
            <family val="2"/>
          </rPr>
          <t xml:space="preserve">Judge: </t>
        </r>
        <r>
          <rPr>
            <sz val="11"/>
            <color indexed="81"/>
            <rFont val="Tahoma"/>
            <family val="2"/>
          </rPr>
          <t xml:space="preserve">Insert amount from Annual Report "Permanent Improvement-Book Balance Jan. 1, Total Available Funds".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Ross Sharp</author>
    <author>Judge</author>
  </authors>
  <commentList>
    <comment ref="C19" authorId="0" shapeId="0" xr:uid="{0905A2F1-53C4-44F2-A1B9-49A75418078B}">
      <text>
        <r>
          <rPr>
            <b/>
            <sz val="12"/>
            <color indexed="81"/>
            <rFont val="Tahoma"/>
            <family val="2"/>
          </rPr>
          <t>Judge:</t>
        </r>
        <r>
          <rPr>
            <sz val="12"/>
            <color indexed="81"/>
            <rFont val="Tahoma"/>
            <family val="2"/>
          </rPr>
          <t xml:space="preserve">Insert amount from Annual Budget -Road &amp; Bridge Fund: Receipts, "Balance, January 1".
</t>
        </r>
        <r>
          <rPr>
            <sz val="9"/>
            <color indexed="81"/>
            <rFont val="Tahoma"/>
            <family val="2"/>
          </rPr>
          <t xml:space="preserve">
</t>
        </r>
      </text>
    </comment>
    <comment ref="E19" authorId="0" shapeId="0" xr:uid="{00000000-0006-0000-2700-000002000000}">
      <text>
        <r>
          <rPr>
            <b/>
            <sz val="12"/>
            <color indexed="81"/>
            <rFont val="Tahoma"/>
            <family val="2"/>
          </rPr>
          <t>Judge:</t>
        </r>
        <r>
          <rPr>
            <sz val="12"/>
            <color indexed="81"/>
            <rFont val="Tahoma"/>
            <family val="2"/>
          </rPr>
          <t xml:space="preserve">Insert amount from Annual Budget -Road &amp; Bridge Fund: Receipts, "Balance, January 1".
</t>
        </r>
        <r>
          <rPr>
            <sz val="9"/>
            <color indexed="81"/>
            <rFont val="Tahoma"/>
            <family val="2"/>
          </rPr>
          <t xml:space="preserve">
</t>
        </r>
      </text>
    </comment>
    <comment ref="G19" authorId="1" shapeId="0" xr:uid="{00000000-0006-0000-2700-000003000000}">
      <text>
        <r>
          <rPr>
            <b/>
            <sz val="12"/>
            <color indexed="81"/>
            <rFont val="Tahoma"/>
            <family val="2"/>
          </rPr>
          <t>Judge:</t>
        </r>
        <r>
          <rPr>
            <sz val="12"/>
            <color indexed="81"/>
            <rFont val="Tahoma"/>
            <family val="2"/>
          </rPr>
          <t>from Annual Report "Book Balance December 31" and "Certificate of Deposit" which is "Total Available Funds".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Judge</author>
    <author>Ross Sharp</author>
  </authors>
  <commentList>
    <comment ref="C21" authorId="0" shapeId="0" xr:uid="{00000000-0006-0000-2800-000001000000}">
      <text>
        <r>
          <rPr>
            <b/>
            <sz val="12"/>
            <color indexed="81"/>
            <rFont val="Tahoma"/>
            <family val="2"/>
          </rPr>
          <t xml:space="preserve">Judge: </t>
        </r>
        <r>
          <rPr>
            <sz val="12"/>
            <color indexed="81"/>
            <rFont val="Tahoma"/>
            <family val="2"/>
          </rPr>
          <t>Insert amount from Annual Report "Road &amp; Bridge Book Balance Dec. 31, Total Available Funds".</t>
        </r>
      </text>
    </comment>
    <comment ref="E21" authorId="1" shapeId="0" xr:uid="{00000000-0006-0000-2800-000002000000}">
      <text>
        <r>
          <rPr>
            <b/>
            <sz val="12"/>
            <color indexed="81"/>
            <rFont val="Tahoma"/>
            <family val="2"/>
          </rPr>
          <t>Judge:</t>
        </r>
        <r>
          <rPr>
            <sz val="12"/>
            <color indexed="81"/>
            <rFont val="Tahoma"/>
            <family val="2"/>
          </rPr>
          <t xml:space="preserve">
Insert amount from Annual Budget: Road &amp; Bridge Fund, Expenditures, "Balance End Of Year"</t>
        </r>
      </text>
    </comment>
  </commentList>
</comments>
</file>

<file path=xl/sharedStrings.xml><?xml version="1.0" encoding="utf-8"?>
<sst xmlns="http://schemas.openxmlformats.org/spreadsheetml/2006/main" count="1409" uniqueCount="823">
  <si>
    <t>ACTUAL</t>
  </si>
  <si>
    <t>BUDGETED</t>
  </si>
  <si>
    <t>ESTIMATED</t>
  </si>
  <si>
    <t>RECEIPTS</t>
  </si>
  <si>
    <t>EXPENDITURES</t>
  </si>
  <si>
    <t>ESTRAY</t>
  </si>
  <si>
    <t>TOTAL RECEIPTS</t>
  </si>
  <si>
    <t>BALANCE, JANUARY 1</t>
  </si>
  <si>
    <r>
      <t xml:space="preserve">TOTAL RESOURCES </t>
    </r>
    <r>
      <rPr>
        <b/>
        <sz val="8"/>
        <color theme="1"/>
        <rFont val="Times New Roman"/>
        <family val="1"/>
      </rPr>
      <t>(RECEIPTS + BALANCE)</t>
    </r>
  </si>
  <si>
    <t>JURY COMMISSION</t>
  </si>
  <si>
    <t>GRAND JURORS</t>
  </si>
  <si>
    <t>PETIT JURORS</t>
  </si>
  <si>
    <t>JURY MEALS</t>
  </si>
  <si>
    <t>TOTAL EXPENDITURES</t>
  </si>
  <si>
    <t>BALANCE,  END OF YEAR</t>
  </si>
  <si>
    <t>TOTAL EXPENDITURES+BALANCE</t>
  </si>
  <si>
    <t>JURY FUND</t>
  </si>
  <si>
    <t>GENERAL FUND</t>
  </si>
  <si>
    <t>RENT, ANNEX</t>
  </si>
  <si>
    <t>RENT, EVENT CENTER</t>
  </si>
  <si>
    <r>
      <t xml:space="preserve">TOTAL RESOURCES </t>
    </r>
    <r>
      <rPr>
        <b/>
        <sz val="8"/>
        <color theme="1"/>
        <rFont val="Times New Roman"/>
        <family val="1"/>
      </rPr>
      <t>(RECEIPTS+BALANCE)</t>
    </r>
  </si>
  <si>
    <t>DEDUCT TRANSFER TO OFFICER'S SALARY</t>
  </si>
  <si>
    <t>TOTAL AVAILABLE RESOURCES FOR GENERAL FUND</t>
  </si>
  <si>
    <t>GENERAL FUND (con't)</t>
  </si>
  <si>
    <t>COMMISSIONER'S COURT</t>
  </si>
  <si>
    <t>TOTAL COMMISSIONER'S COURT</t>
  </si>
  <si>
    <t>COURTHOUSE &amp; BUILDINGS</t>
  </si>
  <si>
    <t>RENT, RADIO TOWER</t>
  </si>
  <si>
    <t>PRISONER EXPENSE/HOUSING</t>
  </si>
  <si>
    <t>TOTAL COURTHOUSE &amp; BUILDINGS</t>
  </si>
  <si>
    <t>EVENT CENTER &amp; ARENA</t>
  </si>
  <si>
    <t>COUNTY EXTENSION OFFICE</t>
  </si>
  <si>
    <t>PICK-UP &amp; TRAILER REPAIRS</t>
  </si>
  <si>
    <t>4-H TEACHING MATERIALS</t>
  </si>
  <si>
    <t>TOTAL EXTENSION OFFICE</t>
  </si>
  <si>
    <t>COUNTY ADMINISTRATION</t>
  </si>
  <si>
    <t>COURT COST</t>
  </si>
  <si>
    <t>ATTORNEY FEES</t>
  </si>
  <si>
    <t>BONDS</t>
  </si>
  <si>
    <t>LEGAL NOTICES</t>
  </si>
  <si>
    <t>LAW LIBRARY</t>
  </si>
  <si>
    <t>JUDICIAL ASSESSMENT</t>
  </si>
  <si>
    <t>INDIGENT DEFENSE</t>
  </si>
  <si>
    <t>INDIGENT WELFARE</t>
  </si>
  <si>
    <t>INDIGENT HEALTH CARE</t>
  </si>
  <si>
    <t>AUDIT</t>
  </si>
  <si>
    <t>COURT REPORTER</t>
  </si>
  <si>
    <t>DRUG TESTING</t>
  </si>
  <si>
    <t>TOTAL COUNTY ADMINISTRATION</t>
  </si>
  <si>
    <t>DRINKING WATER</t>
  </si>
  <si>
    <t>COUNTY SUPPORT</t>
  </si>
  <si>
    <t>TRAPPER SALARY FUND</t>
  </si>
  <si>
    <t>AMBULANCE &amp; EMS</t>
  </si>
  <si>
    <t>WEST TEXAS CENTERS FOR MHMR</t>
  </si>
  <si>
    <t>TOTAL COUNTY SUPPORT</t>
  </si>
  <si>
    <t>BALANCE END OF YEAR</t>
  </si>
  <si>
    <t>VEHICLE TITLE FEES</t>
  </si>
  <si>
    <t>J.P. FINES - COUNTY</t>
  </si>
  <si>
    <t>J.P. FINES - STATE</t>
  </si>
  <si>
    <t>J.P. FINES - OMNI</t>
  </si>
  <si>
    <t>STATE SUPPORT-COUNTY ATTORNEY</t>
  </si>
  <si>
    <t>TRANSFER FROM GENERAL FUND</t>
  </si>
  <si>
    <r>
      <t xml:space="preserve">TOTAL RESOURCES </t>
    </r>
    <r>
      <rPr>
        <b/>
        <sz val="8"/>
        <color theme="1"/>
        <rFont val="Times New Roman"/>
        <family val="1"/>
      </rPr>
      <t>(RECEIPTS+BALANCE+TRANSFER)</t>
    </r>
  </si>
  <si>
    <t>OFFICER'S SALARY FUND</t>
  </si>
  <si>
    <t>OFFICER'S SALARY FUND (con't)</t>
  </si>
  <si>
    <t>SHERIFF/TAC</t>
  </si>
  <si>
    <t>INVESTIGATION</t>
  </si>
  <si>
    <t>VOTER REGISTRATION EXPENSES</t>
  </si>
  <si>
    <t>TOTAL SHERIFF/TAC</t>
  </si>
  <si>
    <t>COUNTY JUDGE</t>
  </si>
  <si>
    <t>TOTAL COUNTY JUDGE</t>
  </si>
  <si>
    <t>COUNTY &amp; DISTRICT CLERK</t>
  </si>
  <si>
    <t>TOTAL COUNTY &amp; DISTRICT CLERK</t>
  </si>
  <si>
    <t>COUNTY TREASURER</t>
  </si>
  <si>
    <t>TOTAL COUNTY TREASURER</t>
  </si>
  <si>
    <t>JUSTICE OF THE PEACE</t>
  </si>
  <si>
    <t>OMNI BASE</t>
  </si>
  <si>
    <t>TOTAL JUSTICE OF THE PEACE</t>
  </si>
  <si>
    <t>EMERGENCY MANAGEMENT COORDINATOR</t>
  </si>
  <si>
    <t>TOTAL EMERGENCY MANAGEMENT COORDINATOR</t>
  </si>
  <si>
    <t>DISTRICT COURT REPORTER</t>
  </si>
  <si>
    <t>TOTAL DISTRICT COURT REPORTER</t>
  </si>
  <si>
    <t>COUNTY ATTORNEY</t>
  </si>
  <si>
    <t>TOTAL COUNTY ATTORNEY</t>
  </si>
  <si>
    <t>OFFICER'S SALARY ADMINISTRATION</t>
  </si>
  <si>
    <t>TOTAL OFFICER'S SALARY ADMINISTRATION</t>
  </si>
  <si>
    <t>EMERGENCY MANAGEMENT COORD.</t>
  </si>
  <si>
    <t>TOTAL GENERAL FUND EXPENDITURES</t>
  </si>
  <si>
    <t>TOTAL OFFICER'S SALARY FUND EXPENDITURES</t>
  </si>
  <si>
    <t>TOTAL ROAD &amp; BRIDGE RECEIPTS</t>
  </si>
  <si>
    <t>ROAD &amp; BRIDGE FUND</t>
  </si>
  <si>
    <t>BALANCE, END OF YEAR</t>
  </si>
  <si>
    <t>TOTAL AVAILABLE RESOURCES</t>
  </si>
  <si>
    <t>PRECINCT #1</t>
  </si>
  <si>
    <t>TOTAL DISBURSEMENTS</t>
  </si>
  <si>
    <t>TOTAL PRECINCT #1 DISBURSEMENTS+BALANCE</t>
  </si>
  <si>
    <t>PRECINCT #2</t>
  </si>
  <si>
    <t>LEASE-PRECINCT BUILDING</t>
  </si>
  <si>
    <t>PRECINCT #3</t>
  </si>
  <si>
    <t>TOTAL RECIEPTS</t>
  </si>
  <si>
    <t>PRECINCT #4</t>
  </si>
  <si>
    <t>RECEIPTS &amp; EXPENDITURES</t>
  </si>
  <si>
    <r>
      <t xml:space="preserve">TOTAL RESOURCES </t>
    </r>
    <r>
      <rPr>
        <b/>
        <sz val="9"/>
        <color theme="1"/>
        <rFont val="Times New Roman"/>
        <family val="1"/>
      </rPr>
      <t>(RECEIPTS+BALANCE)</t>
    </r>
  </si>
  <si>
    <t>TOTAL RESOURCES</t>
  </si>
  <si>
    <t>BUILDINGS-IMPROVEMENT &amp; REPAIRS</t>
  </si>
  <si>
    <t>GENERAL-IMPROVEMENTS &amp; REPAIRS</t>
  </si>
  <si>
    <t>WATER SYSTEM IMPROVEMENTS</t>
  </si>
  <si>
    <t>TOTAL PERMANENT IMPROVEMENT EXPENDITURES + BALANCE</t>
  </si>
  <si>
    <t>PERMANENT IMPROVEMENT FUND</t>
  </si>
  <si>
    <t>Items</t>
  </si>
  <si>
    <t>Jury Fund</t>
  </si>
  <si>
    <t>General Fund</t>
  </si>
  <si>
    <t>Officer's Salary Fund</t>
  </si>
  <si>
    <t>Permanent Improvement Fund</t>
  </si>
  <si>
    <t>Road and Bridge Fund</t>
  </si>
  <si>
    <t>Interest and Sinking Fund</t>
  </si>
  <si>
    <t>Total All Funds</t>
  </si>
  <si>
    <t>BEGINNING BALANCES</t>
  </si>
  <si>
    <t>DEDUCT TRANSFERS OUT</t>
  </si>
  <si>
    <t>AVAILABLE RESOURCES</t>
  </si>
  <si>
    <t>APPROVED BUDGETED EXPENDITURES</t>
  </si>
  <si>
    <t>EXPENDITURES AND BALANCES</t>
  </si>
  <si>
    <t>TOTAL EXPENDITURES + BALANCE</t>
  </si>
  <si>
    <t>TOBACCO FUND</t>
  </si>
  <si>
    <t>AVAILABLE REVENUE</t>
  </si>
  <si>
    <t>Tax Rate by Fund</t>
  </si>
  <si>
    <t>COUNTY WATER</t>
  </si>
  <si>
    <t>TOTAL COUNTY WATER</t>
  </si>
  <si>
    <t xml:space="preserve"> </t>
  </si>
  <si>
    <t>TOTAL GENERAL EXPENDITURES + BALANCE</t>
  </si>
  <si>
    <t>SUB TOTAL RECEIPTS+BALANCE</t>
  </si>
  <si>
    <t>BUDGET</t>
  </si>
  <si>
    <t>HISTORICAL FUND</t>
  </si>
  <si>
    <t xml:space="preserve">TOTAL HISTORICAL FUND EXPENDITURES + BALANCE                    </t>
  </si>
  <si>
    <t>Historical Fund</t>
  </si>
  <si>
    <t>FUND BALANCE SUPPLEMENT</t>
  </si>
  <si>
    <r>
      <t xml:space="preserve">I&amp;S FUNDS </t>
    </r>
    <r>
      <rPr>
        <sz val="12"/>
        <color theme="1"/>
        <rFont val="Times New Roman"/>
        <family val="1"/>
      </rPr>
      <t>(DEBT SERVICE)</t>
    </r>
  </si>
  <si>
    <t>I&amp;S FUND -  DEBT SERVICE</t>
  </si>
  <si>
    <r>
      <t xml:space="preserve">TOTAL I&amp;S FUND </t>
    </r>
    <r>
      <rPr>
        <b/>
        <sz val="14"/>
        <color theme="1"/>
        <rFont val="Times New Roman"/>
        <family val="1"/>
      </rPr>
      <t>(DEBT SERVICE)</t>
    </r>
    <r>
      <rPr>
        <b/>
        <sz val="16"/>
        <color theme="1"/>
        <rFont val="Times New Roman"/>
        <family val="1"/>
      </rPr>
      <t xml:space="preserve"> EXPENDITURES + BALANCE</t>
    </r>
  </si>
  <si>
    <t>TOTAL PRECINCT #2              DISBURSEMENTS + BALANCE</t>
  </si>
  <si>
    <t>TOTAL PRECINCT #3               DISBURSEMENTS + BALANCE</t>
  </si>
  <si>
    <t>TOTAL PRECINCT #4             DISBURSEMENTS + BALANCE</t>
  </si>
  <si>
    <t>DISTRICT JUDGE SUPPLEMENT</t>
  </si>
  <si>
    <t>AMENDED</t>
  </si>
  <si>
    <t>Tax Rate</t>
  </si>
  <si>
    <t>TOTAL EVENT CENTER &amp; ARENA</t>
  </si>
  <si>
    <t>APPRAISAL DISTRICT SUPPORT</t>
  </si>
  <si>
    <t>UNEMPLOYMENT COMPENSATION</t>
  </si>
  <si>
    <t>WORKER'S COMPENSATION</t>
  </si>
  <si>
    <t>VICTIM SERVICES</t>
  </si>
  <si>
    <t>PRECINCT 1 FUND</t>
  </si>
  <si>
    <t>PRECINCT 2 FUND</t>
  </si>
  <si>
    <t>PRECINCT 3 FUND</t>
  </si>
  <si>
    <t>PRECINCT 4 FUND</t>
  </si>
  <si>
    <t>J.P. FINES - OTHER</t>
  </si>
  <si>
    <t>STATE SUPPORT-COUNTY JUDGE</t>
  </si>
  <si>
    <t>EQUIPMENT-RM</t>
  </si>
  <si>
    <t>TRAVEL/TRAINING-CC</t>
  </si>
  <si>
    <t>TRAVEL/TRAINING-CW</t>
  </si>
  <si>
    <t>TRAINING/TRANSPORT-SO</t>
  </si>
  <si>
    <t>TRAVEL-SO</t>
  </si>
  <si>
    <t>TRAVEL/TRAINING-CJ</t>
  </si>
  <si>
    <t>TRAVEL/TRAINING-CT</t>
  </si>
  <si>
    <t>TRAVEL/TRAINING-JP</t>
  </si>
  <si>
    <t>TRAVEL/TRAINING-EMC</t>
  </si>
  <si>
    <t>TRAVEL/TRAINING-CA</t>
  </si>
  <si>
    <t>CUSTODIAL SUPPLIES-CH</t>
  </si>
  <si>
    <t>CUSTODIAL SUPPLIES-EC</t>
  </si>
  <si>
    <t>CONTINGENCY-GF</t>
  </si>
  <si>
    <t>EQUIPMENT-CS</t>
  </si>
  <si>
    <t>OFFICER'S SALARY FUND TOTAL EXPENDITURES SUMMARY</t>
  </si>
  <si>
    <t>EQUIPMENT-PT</t>
  </si>
  <si>
    <t>OFFICE SUPPLIES-PT</t>
  </si>
  <si>
    <t>TRAINING-PT</t>
  </si>
  <si>
    <t xml:space="preserve">2016 actual </t>
  </si>
  <si>
    <t>amount</t>
  </si>
  <si>
    <t>principal</t>
  </si>
  <si>
    <t>interest</t>
  </si>
  <si>
    <t>EQUIPMENT-SO</t>
  </si>
  <si>
    <t>OFFICE SUPPLIES-SO</t>
  </si>
  <si>
    <t>POSTAGE-SO</t>
  </si>
  <si>
    <t>EQUIPMENT-CJ</t>
  </si>
  <si>
    <t>OFFICE SUPPLIES-CJ</t>
  </si>
  <si>
    <t>POSTAGE-CJ</t>
  </si>
  <si>
    <t>EQUIPMENT-CDC</t>
  </si>
  <si>
    <t>OFFICE SUPPLIES-CDC</t>
  </si>
  <si>
    <t>SOFTWARE-CDC</t>
  </si>
  <si>
    <t>EQUIPMENT-RB</t>
  </si>
  <si>
    <t>FUEL, OIL &amp; GREASE-RB</t>
  </si>
  <si>
    <t>GROSS WEIGHT, STATE-RB</t>
  </si>
  <si>
    <t>LATERAL ROAD, STATE-RB</t>
  </si>
  <si>
    <t>PARTS &amp; REPAIRS-RB</t>
  </si>
  <si>
    <t>TIRES &amp; TUBES-RB</t>
  </si>
  <si>
    <t>TOOLS &amp; SUPPLIES-RB</t>
  </si>
  <si>
    <t>EQUIPMENT-P1</t>
  </si>
  <si>
    <t>FUEL, OIL &amp; GREASE-P1</t>
  </si>
  <si>
    <t>PARTS &amp; REPAIRS-P1</t>
  </si>
  <si>
    <t>ROAD CONSTRUCTION-P1</t>
  </si>
  <si>
    <t>TIRES &amp; TUBES-P1</t>
  </si>
  <si>
    <t>TOOLS &amp; SUPPLIES-P1</t>
  </si>
  <si>
    <t>EQUIPMENT-P2</t>
  </si>
  <si>
    <t>PARTS &amp; REPAIRS-P2</t>
  </si>
  <si>
    <t>ROAD CONSTRUCTION-P2</t>
  </si>
  <si>
    <t>TIRES &amp; TUBES-P2</t>
  </si>
  <si>
    <t>TOOL &amp; SUPPLIES-P2</t>
  </si>
  <si>
    <t>EQUIPMENT-P3</t>
  </si>
  <si>
    <t>FUEL, OIL &amp; GREASE-P3</t>
  </si>
  <si>
    <t>PARTS &amp; REPAIRS-P3</t>
  </si>
  <si>
    <t>TIRES &amp; TUBES-P3</t>
  </si>
  <si>
    <t>TOOLS &amp; SUPPLIES-P3</t>
  </si>
  <si>
    <t>EQUIPMENT-P4</t>
  </si>
  <si>
    <t>FUEL, OIL &amp; GREASE-P4</t>
  </si>
  <si>
    <t>PARTS &amp; REPAIRS-P4</t>
  </si>
  <si>
    <t>ROAD CONSTRUCTION-P4</t>
  </si>
  <si>
    <t>TIRES &amp; TUBES-P4</t>
  </si>
  <si>
    <t>TOOLS &amp; SUPPLIES-P4</t>
  </si>
  <si>
    <r>
      <t xml:space="preserve">MAINTENANCE &amp; REPAIR-CH </t>
    </r>
    <r>
      <rPr>
        <sz val="10"/>
        <color theme="1"/>
        <rFont val="Times New Roman"/>
        <family val="1"/>
      </rPr>
      <t>(GROUNDS)</t>
    </r>
  </si>
  <si>
    <t>OFFICE SUPPLIES-CH</t>
  </si>
  <si>
    <t>PARTS &amp; REPAIRS-CH</t>
  </si>
  <si>
    <t>PEST CONTROL-CH</t>
  </si>
  <si>
    <t>TOOLS &amp; SUPPLIES-CH</t>
  </si>
  <si>
    <t>CUSTODIAL SERVICES-EC</t>
  </si>
  <si>
    <t>EQUIPMENT-EC</t>
  </si>
  <si>
    <t>PEST CONTROL-EC</t>
  </si>
  <si>
    <t>TOOLS &amp; SUPPLIES-EC</t>
  </si>
  <si>
    <t xml:space="preserve">     ELECTRIC-EC</t>
  </si>
  <si>
    <t xml:space="preserve">     PROPANE-EC</t>
  </si>
  <si>
    <t xml:space="preserve">     TELEPHONE &amp; INTERNET-EC</t>
  </si>
  <si>
    <t>EQUIPMENT-CE</t>
  </si>
  <si>
    <t>OFFICE SUPPLIES-CE</t>
  </si>
  <si>
    <t>POSTAGE-CE</t>
  </si>
  <si>
    <t>TOOLS &amp; SUPPLIES-CE</t>
  </si>
  <si>
    <t>FUEL, OIL, &amp; GREASE-CE</t>
  </si>
  <si>
    <t>TECH FUND-CDC</t>
  </si>
  <si>
    <t>TECH FUND-JP</t>
  </si>
  <si>
    <t>COUNTY CLERK FEES-OSR</t>
  </si>
  <si>
    <t>DISTRICT CLERK FEES-OSR</t>
  </si>
  <si>
    <t>FEES-GFR</t>
  </si>
  <si>
    <t>INDIGENT DEFENSE-GFR</t>
  </si>
  <si>
    <t>MISCELLANEOUS-GFR</t>
  </si>
  <si>
    <t>REFUNDS-GFR</t>
  </si>
  <si>
    <t xml:space="preserve">     FUEL, OIL, GREASE-CH</t>
  </si>
  <si>
    <t xml:space="preserve">     PARTS &amp; REPAIRS-CH</t>
  </si>
  <si>
    <t xml:space="preserve">     TIRES-CH</t>
  </si>
  <si>
    <t xml:space="preserve">     ELECTRIC-CH</t>
  </si>
  <si>
    <t xml:space="preserve">     PROPANE-CH</t>
  </si>
  <si>
    <t xml:space="preserve">     TELEPHONE &amp; INTERNET-CH</t>
  </si>
  <si>
    <t>EQUIPMENT-CH</t>
  </si>
  <si>
    <t>LIABLITY INSURANCE</t>
  </si>
  <si>
    <t>PARTS &amp; REPAIRS-CW</t>
  </si>
  <si>
    <t>POSTAGE-CW</t>
  </si>
  <si>
    <t>REFUND-CW</t>
  </si>
  <si>
    <t>TOOLS &amp; SUPPLIES-CW</t>
  </si>
  <si>
    <r>
      <t xml:space="preserve">IMPORT FEES </t>
    </r>
    <r>
      <rPr>
        <sz val="9"/>
        <color theme="1"/>
        <rFont val="Times New Roman"/>
        <family val="1"/>
      </rPr>
      <t>(MUWCD)</t>
    </r>
  </si>
  <si>
    <t>OFFICE SUPPLIES-CA</t>
  </si>
  <si>
    <t>POSTAGE-CA</t>
  </si>
  <si>
    <t>TRAVEL-CR</t>
  </si>
  <si>
    <t>SUPPLIES-EMC</t>
  </si>
  <si>
    <t>OFFICE SUPPLIES-JP</t>
  </si>
  <si>
    <t>POSTAGE-JP</t>
  </si>
  <si>
    <t>PART-TIME CLERK-CDC</t>
  </si>
  <si>
    <t>POSTAGE-CDC</t>
  </si>
  <si>
    <t>EQUIPMENT-CT</t>
  </si>
  <si>
    <t>OFFICE SUPPLIES-CT</t>
  </si>
  <si>
    <t>POSTAGE-CT</t>
  </si>
  <si>
    <t>EQUIPMENT RENTAL-CDC</t>
  </si>
  <si>
    <t>TRAVEL/TRAINING-CDC</t>
  </si>
  <si>
    <t>ADMINISTRATIVE FEES-CW</t>
  </si>
  <si>
    <t>CONSTRUCTION-CW</t>
  </si>
  <si>
    <t>ENGINEERING FEES-CW</t>
  </si>
  <si>
    <t>ADMINISTRATIVE EXPENSE-CC</t>
  </si>
  <si>
    <t>FEES-HF</t>
  </si>
  <si>
    <t>LABOR-HF</t>
  </si>
  <si>
    <t>POSTAGE-HF</t>
  </si>
  <si>
    <t>SUPPLIES-HF</t>
  </si>
  <si>
    <t>REFUND-HFR</t>
  </si>
  <si>
    <t>AD VALOREM-HFR</t>
  </si>
  <si>
    <t>FUND RAISERS-HFR</t>
  </si>
  <si>
    <t>DONATIONS-HFR</t>
  </si>
  <si>
    <t>SECURITY SERVICES-CS</t>
  </si>
  <si>
    <t>IMAGE UPLOAD-RM</t>
  </si>
  <si>
    <t>RECORD BOOKS-RM</t>
  </si>
  <si>
    <t>RECORDING PAPER-RM</t>
  </si>
  <si>
    <t>COUNTY CLERK FEES-RAR</t>
  </si>
  <si>
    <t>RECORDS ARCHIVE-RA</t>
  </si>
  <si>
    <t>COUNTY/DISTRICT CLERK FEES-RMR</t>
  </si>
  <si>
    <t>IT SERVICES-SO</t>
  </si>
  <si>
    <t>This blank page is intentional.</t>
  </si>
  <si>
    <t>EQUIPMENT-HCF</t>
  </si>
  <si>
    <t>SEMINAR-HCF</t>
  </si>
  <si>
    <t>TEXAS PLAINS TRAIL</t>
  </si>
  <si>
    <t>WATER RECEIPTS</t>
  </si>
  <si>
    <t>RENT, HOUSING</t>
  </si>
  <si>
    <t>FUND TRANSFER CORRECTION</t>
  </si>
  <si>
    <t xml:space="preserve">     BORDEN COUNTY VFD</t>
  </si>
  <si>
    <t xml:space="preserve">     FLUVANNA VFD</t>
  </si>
  <si>
    <t xml:space="preserve">     VEHICLE PURCHASE-CH</t>
  </si>
  <si>
    <t>HOUSING MAINTENANCE</t>
  </si>
  <si>
    <t>VEHICLE ALLOWANCE-P1</t>
  </si>
  <si>
    <t>RE-DISTRICTING SERVICES</t>
  </si>
  <si>
    <t>SOFTWARE/TECH SUPPORT-CT</t>
  </si>
  <si>
    <t>VEHICLE ALLOWANCE-P2</t>
  </si>
  <si>
    <t>VEHICLE ALLOWANCE-P3</t>
  </si>
  <si>
    <t>VEHICLE ALLOWANCE-P4</t>
  </si>
  <si>
    <t>PART-TIME CLERK-RM</t>
  </si>
  <si>
    <t>TCLEOSE TRAINING-SHERIFF</t>
  </si>
  <si>
    <t>INTREPRETER</t>
  </si>
  <si>
    <t>AD VALOREM - RECEIPTS &amp; DISBURSEMENTS</t>
  </si>
  <si>
    <t>AD VALOREM TAX</t>
  </si>
  <si>
    <t>DISBURSEMENTS</t>
  </si>
  <si>
    <t>AMBULANCE REPLACEMENT FUND</t>
  </si>
  <si>
    <t>CAPITAL CREDIT REFUND-GFR</t>
  </si>
  <si>
    <r>
      <t xml:space="preserve">TOWER LEASE </t>
    </r>
    <r>
      <rPr>
        <sz val="9"/>
        <color theme="1"/>
        <rFont val="Times New Roman"/>
        <family val="1"/>
      </rPr>
      <t>(POKA LAMBRO)</t>
    </r>
  </si>
  <si>
    <t>AD VALOREM-GFR</t>
  </si>
  <si>
    <t>UTILITIES:</t>
  </si>
  <si>
    <t>REFUND-EC</t>
  </si>
  <si>
    <t>VEHICLE:</t>
  </si>
  <si>
    <t>OFFICE SUPPLIES-CW</t>
  </si>
  <si>
    <t xml:space="preserve">     O'DONNELL VFD</t>
  </si>
  <si>
    <t>PART-TIME CLERK-RA</t>
  </si>
  <si>
    <t>COUNTY CLERK FEES-PTR</t>
  </si>
  <si>
    <t>COPSYNC-SOFTWARE</t>
  </si>
  <si>
    <t>JUVENILE PROBATION BOARD</t>
  </si>
  <si>
    <t>CAPITAL CREDIT REFUND-P4R</t>
  </si>
  <si>
    <t>FEES-P4R</t>
  </si>
  <si>
    <t>GROSS WEIGHT, STATE-P4R</t>
  </si>
  <si>
    <t>INTEREST, C.D.-P4R</t>
  </si>
  <si>
    <t>LATERAL ROAD, STATE-P4R</t>
  </si>
  <si>
    <t>MACHINE HIRE-P4R</t>
  </si>
  <si>
    <t>PIPELINE CROSSING-P4R</t>
  </si>
  <si>
    <t>REFUND-P4R</t>
  </si>
  <si>
    <t>SALE OF EQUIPMENT-P4R</t>
  </si>
  <si>
    <t>FEES-P3R</t>
  </si>
  <si>
    <t>GROSS WEIGHT, STATE-P3R</t>
  </si>
  <si>
    <t>INTEREST, C.D.-P3R</t>
  </si>
  <si>
    <t>LATERAL ROAD, STATE-P3R</t>
  </si>
  <si>
    <t>MACHINE HIRE-P3R</t>
  </si>
  <si>
    <t>PIPELINE CROSSINGS-P3R</t>
  </si>
  <si>
    <t>REFUND-P3R</t>
  </si>
  <si>
    <t>SALE OF EQUIPMENT-P3R</t>
  </si>
  <si>
    <t>CAPITOL CREDIT REFUND-P2R</t>
  </si>
  <si>
    <t>FEES-P2R</t>
  </si>
  <si>
    <t>GROSS WEIGHT, STATE-P2R</t>
  </si>
  <si>
    <t>INTEREST, C.D.-P2R</t>
  </si>
  <si>
    <t>LATERAL ROAD, STATE-P2R</t>
  </si>
  <si>
    <t>MACHINE HIRE-P2R</t>
  </si>
  <si>
    <t>PIPELINE CROSSING-P2R</t>
  </si>
  <si>
    <t>REFUND-P2R</t>
  </si>
  <si>
    <t>ROAD REPAIR-P2R</t>
  </si>
  <si>
    <t>SALE OF EQUIPMENT-P2R</t>
  </si>
  <si>
    <t>CAPITOL CREDIT REFUND-P1R</t>
  </si>
  <si>
    <t>FEES-P1R</t>
  </si>
  <si>
    <t>GROSS WEIGHT, STATE-P1R</t>
  </si>
  <si>
    <t>INTEREST, C.D.-P1R</t>
  </si>
  <si>
    <t>LATERAL ROAD, STATE-P1R</t>
  </si>
  <si>
    <t>MACHINE HIRE-P1R</t>
  </si>
  <si>
    <t>PIPELINE CROSSING-P1R</t>
  </si>
  <si>
    <t>REFUND-P1R</t>
  </si>
  <si>
    <t>SALE OF EQUIPMENT-P1R</t>
  </si>
  <si>
    <t>DONATIONS-HISTORICAL MARKERS</t>
  </si>
  <si>
    <t>RECEIPTS-HCFR</t>
  </si>
  <si>
    <t>%</t>
  </si>
  <si>
    <t>CHANGE</t>
  </si>
  <si>
    <t>COUNTY VEHICLE:</t>
  </si>
  <si>
    <t>SALARIES-CC</t>
  </si>
  <si>
    <t>EQUIPMENT-CW</t>
  </si>
  <si>
    <t xml:space="preserve">     TELEPHONE-CDC</t>
  </si>
  <si>
    <t xml:space="preserve">     TELEPHONE-CT</t>
  </si>
  <si>
    <t>DISTRICT CLERK FEES-RAR</t>
  </si>
  <si>
    <t>PAYROLL EXPENSE:</t>
  </si>
  <si>
    <t>AD VALOREM-RBR</t>
  </si>
  <si>
    <t>GROSS WEIGHT, STATE-RBR</t>
  </si>
  <si>
    <t>INSURANCE REFUND-RBR</t>
  </si>
  <si>
    <t>INTEREST, C.D.-RBR</t>
  </si>
  <si>
    <t>LATERAL ROAD, STATE-RBR</t>
  </si>
  <si>
    <t>REFUND-RBR</t>
  </si>
  <si>
    <t>ROAD DAMAGE-RBR</t>
  </si>
  <si>
    <t>SALE OF EQUIPMENT-RBR</t>
  </si>
  <si>
    <t>TRANSFER-RBR</t>
  </si>
  <si>
    <t>VEHICLE REGISTRATION-RBR</t>
  </si>
  <si>
    <t>AD VALOREM-PIR</t>
  </si>
  <si>
    <t>INSURANCE (STORM DAMAGE)-PIR</t>
  </si>
  <si>
    <t>INTEREST, C.D.-PIR</t>
  </si>
  <si>
    <t>REFUND-PIR</t>
  </si>
  <si>
    <t xml:space="preserve">     EMPLOYEE INSURANCE-CT</t>
  </si>
  <si>
    <t xml:space="preserve">     RETIREMENT-CT</t>
  </si>
  <si>
    <t xml:space="preserve">     EMPLOYEE INSURANCE-CH</t>
  </si>
  <si>
    <t xml:space="preserve">     RETIREMENT-CH</t>
  </si>
  <si>
    <t>SERVICE CHARGE-JF</t>
  </si>
  <si>
    <t>AD VALOREM-JFR</t>
  </si>
  <si>
    <t>DEPOSITORY INTEREST-JFR</t>
  </si>
  <si>
    <t>REFUND-JFR</t>
  </si>
  <si>
    <t>STATE JURY SUPPLEMENT-JFR</t>
  </si>
  <si>
    <t>BOOK ARCHIVE-CDC</t>
  </si>
  <si>
    <t>PERMANENT IMPROVEMENT FUND (PIR)</t>
  </si>
  <si>
    <t>JURY FUND (JFR)</t>
  </si>
  <si>
    <t>GENERAL FUND (GFR)</t>
  </si>
  <si>
    <t>HISTORICAL FUND (HFR)</t>
  </si>
  <si>
    <t>ROAD &amp; BRIDGE FUND (RBR)</t>
  </si>
  <si>
    <t>INTEREST, C.D.-HFR</t>
  </si>
  <si>
    <t>COUNTY/DISTRICT CLERK TECH FUND-OSR</t>
  </si>
  <si>
    <t>REFUNDS-OSR (MISCELLANEOUS)</t>
  </si>
  <si>
    <t>SHERIFF'S FEES</t>
  </si>
  <si>
    <t xml:space="preserve">     COUNTY CLERK-CSR</t>
  </si>
  <si>
    <t>SECURITY FEES:</t>
  </si>
  <si>
    <t xml:space="preserve">     DISTRICT CLERK-CSR</t>
  </si>
  <si>
    <t xml:space="preserve">     JUSTICE OF THE PEACE-CSR</t>
  </si>
  <si>
    <t>TRANSFER-ROAD &amp; BRIDGE FUND-P1R</t>
  </si>
  <si>
    <t>TRANSFER-ROAD &amp; BRIDGE FUND-P2R</t>
  </si>
  <si>
    <t>TRANSFER-ROAD &amp; BRIDGE FUND-P3R</t>
  </si>
  <si>
    <t>TRANSFER-ROAD &amp; BRIDGE FUND-P4R</t>
  </si>
  <si>
    <t>VOTING HOUSE RENT-CA</t>
  </si>
  <si>
    <t>IT SERVICES-CA</t>
  </si>
  <si>
    <t>LABOR:</t>
  </si>
  <si>
    <t>J.P. FINES - JURY</t>
  </si>
  <si>
    <t>J.P. FUND - TECH FUND</t>
  </si>
  <si>
    <t xml:space="preserve">     RETIREMENT-EMC</t>
  </si>
  <si>
    <t>ROAD CONSTRUCTION/MAINTENANCE-RB</t>
  </si>
  <si>
    <t>COURT RECORD PRESERVATION - DEDICATED FUND</t>
  </si>
  <si>
    <t>RECEIPTS-CRPR</t>
  </si>
  <si>
    <t>RECORDS PRESERVATION-CRP</t>
  </si>
  <si>
    <t>LANDFILL-CH</t>
  </si>
  <si>
    <r>
      <t xml:space="preserve">LANDFILL ATTENDANT-CH </t>
    </r>
    <r>
      <rPr>
        <sz val="10"/>
        <color theme="1"/>
        <rFont val="Times New Roman"/>
        <family val="1"/>
      </rPr>
      <t>(CONTRACT)</t>
    </r>
  </si>
  <si>
    <t>SALARY:</t>
  </si>
  <si>
    <t>SHERIFF</t>
  </si>
  <si>
    <t>COUNTY/DISTRICT CLERK-CDC</t>
  </si>
  <si>
    <t>JUSTICE OF THE PEACE-JP</t>
  </si>
  <si>
    <t>EMERGENCY MANAGEMENT COORDINATOR-EMC</t>
  </si>
  <si>
    <t>PART-TIME-P1</t>
  </si>
  <si>
    <t>PART-TIME-P2</t>
  </si>
  <si>
    <t>PART-TIME-P3</t>
  </si>
  <si>
    <t>PART-TIME</t>
  </si>
  <si>
    <t>SOFTWARE-SO</t>
  </si>
  <si>
    <t xml:space="preserve">PICK-UP &amp; TRAILER </t>
  </si>
  <si>
    <t>SECRETARY-CE</t>
  </si>
  <si>
    <t>TRAVEL-CE</t>
  </si>
  <si>
    <t xml:space="preserve">   TELEPHONE &amp; INTERNET-CE</t>
  </si>
  <si>
    <t>CEA-AG-CE</t>
  </si>
  <si>
    <t>PART-TIME-CW</t>
  </si>
  <si>
    <t>REFUND EXPENSE-P3</t>
  </si>
  <si>
    <t>REFUND EXPENSE-P2</t>
  </si>
  <si>
    <t>REFUND EXPENSE-P1</t>
  </si>
  <si>
    <t>ROAD CONSTRUCTION-P3</t>
  </si>
  <si>
    <t>REFUND EXPENSE-P4</t>
  </si>
  <si>
    <t>EMPLOYEE INSURANCE-CC</t>
  </si>
  <si>
    <t>RETIREMENT-CC</t>
  </si>
  <si>
    <t>EMPLOYEE INSURANCE-CW</t>
  </si>
  <si>
    <t>RETIREMENT-CW</t>
  </si>
  <si>
    <t>ELECTRIC-CW</t>
  </si>
  <si>
    <t>FUEL, OIL, GREASE-CW</t>
  </si>
  <si>
    <t>TIRES-CW</t>
  </si>
  <si>
    <t>GROUNDS MAINTENANCE-EC</t>
  </si>
  <si>
    <t>CLERK, PART-TIME-SO</t>
  </si>
  <si>
    <t>EMPLOYEE INSURANCE-SO</t>
  </si>
  <si>
    <t>RETIREMENT-SO</t>
  </si>
  <si>
    <t>TELEPHONE-SO</t>
  </si>
  <si>
    <t>FUEL, OIL, GREASE-SO</t>
  </si>
  <si>
    <t>REPAIRS-SO</t>
  </si>
  <si>
    <t>TIRES-SO</t>
  </si>
  <si>
    <t>VEHICLE ACQUISITION-SO</t>
  </si>
  <si>
    <t>EMPLOYEE INSURANCE-CJ</t>
  </si>
  <si>
    <t>RETIREMENT-CJ</t>
  </si>
  <si>
    <t>TELEPHONE-CJ</t>
  </si>
  <si>
    <t>EMPLOYEE INSURANCE-CDC</t>
  </si>
  <si>
    <t>RETIREMENT-CDC</t>
  </si>
  <si>
    <t>TREASURER-CT</t>
  </si>
  <si>
    <t>EMPLOYEE INSURANCE-JP</t>
  </si>
  <si>
    <t>RETIREMENT-JP</t>
  </si>
  <si>
    <t>TELEPHONE-JP</t>
  </si>
  <si>
    <t>RETIREMENT-CR</t>
  </si>
  <si>
    <t>EMPLOYEE INSURANCE-CA</t>
  </si>
  <si>
    <t>RETIREMENT-CA</t>
  </si>
  <si>
    <t>TELEPHONE-CA</t>
  </si>
  <si>
    <t>CONTINGENCY-OSADMIN</t>
  </si>
  <si>
    <t>OFFICER'S STATE FEES-OSADMIN</t>
  </si>
  <si>
    <t>EMPLOYEE INSURANCE-P1</t>
  </si>
  <si>
    <t>RETIREMENT-P1</t>
  </si>
  <si>
    <t>ELECTRIC-P1</t>
  </si>
  <si>
    <t>TELEPHONE-P1</t>
  </si>
  <si>
    <t>EMPLOYEE INSURANCE-P2</t>
  </si>
  <si>
    <t>RETIREMENT-P2</t>
  </si>
  <si>
    <t>ELECTRIC-P2</t>
  </si>
  <si>
    <t>EMPLOYEE INSURANCE-P3</t>
  </si>
  <si>
    <t>RETIREMENT-P3</t>
  </si>
  <si>
    <t>ELECTRIC-P3</t>
  </si>
  <si>
    <t>EMPLOYEE INSURANCE-P4</t>
  </si>
  <si>
    <t>RETIREMENT-P4</t>
  </si>
  <si>
    <t>ELECTRIC-P4</t>
  </si>
  <si>
    <t>OFFICE REPAIR/EXPENSES-SO</t>
  </si>
  <si>
    <t>PARTS &amp; REPAIRS-EC</t>
  </si>
  <si>
    <t>WATER TREATMENT SUPPLIES-CW</t>
  </si>
  <si>
    <t>LABORATORY TESTING FEES-CW</t>
  </si>
  <si>
    <t>INTEREST, C.D.</t>
  </si>
  <si>
    <t>WATER VEHICLE:</t>
  </si>
  <si>
    <t>GROSS WEIGHT, STATE-P1</t>
  </si>
  <si>
    <t>GROSS WEIGHT, STATE-P2</t>
  </si>
  <si>
    <t>CAPITOL CREDIT REFUND-P3R</t>
  </si>
  <si>
    <t>GROSS WEIGHT, STATE-P3</t>
  </si>
  <si>
    <t>GROSS WEIGHT, STATE-P4</t>
  </si>
  <si>
    <t>TWDB BOND INTEREST-IS</t>
  </si>
  <si>
    <t>TWDB BOND PRINCIPAL-IS</t>
  </si>
  <si>
    <t>TWDB ADMINISTRATIVE FEES-IS</t>
  </si>
  <si>
    <t>TRANSFER-HFR</t>
  </si>
  <si>
    <t>TRANSFER-OSR</t>
  </si>
  <si>
    <t>TRANSFER-GFR</t>
  </si>
  <si>
    <t>TRANSFER-JFR</t>
  </si>
  <si>
    <t>LEGISLATIVE &amp; ADMINISTRATIVE ACTIVITIES</t>
  </si>
  <si>
    <t>COUNTY WIDE</t>
  </si>
  <si>
    <t>Operating Fund</t>
  </si>
  <si>
    <t>TOTAL TAX RATE</t>
  </si>
  <si>
    <t>FORENSIC SERVICES &amp; TRANSPORT</t>
  </si>
  <si>
    <t>BANK SERVICE CHARGE</t>
  </si>
  <si>
    <r>
      <t>DEPUTY CLERK-CDC</t>
    </r>
    <r>
      <rPr>
        <sz val="10"/>
        <color theme="1"/>
        <rFont val="Times New Roman"/>
        <family val="1"/>
      </rPr>
      <t xml:space="preserve">                                                                                       includes longevity $480; DSI $500 (Brande)</t>
    </r>
  </si>
  <si>
    <r>
      <t xml:space="preserve">COUNTY ATTORNEY-CA                                                  </t>
    </r>
    <r>
      <rPr>
        <sz val="10"/>
        <color theme="1"/>
        <rFont val="Times New Roman"/>
        <family val="1"/>
      </rPr>
      <t>includes $38,500 state supplement</t>
    </r>
  </si>
  <si>
    <t>PRE-TRIAL-PTR</t>
  </si>
  <si>
    <t>TAX ABATEMENT-PILOT</t>
  </si>
  <si>
    <t>TRANSFER-PIR (Fund balance-GF)</t>
  </si>
  <si>
    <t>CAPITOL EXPENDITURES</t>
  </si>
  <si>
    <t>UNASSIGNED FUND BALANCE</t>
  </si>
  <si>
    <r>
      <t xml:space="preserve">EQUIPMENT LEASE/RENTAL-CW </t>
    </r>
    <r>
      <rPr>
        <sz val="8"/>
        <color theme="1"/>
        <rFont val="Times New Roman"/>
        <family val="1"/>
      </rPr>
      <t>(Backhoe)</t>
    </r>
  </si>
  <si>
    <r>
      <t xml:space="preserve">VEHICLE LEASE-CW </t>
    </r>
    <r>
      <rPr>
        <sz val="9"/>
        <color theme="1"/>
        <rFont val="Times New Roman"/>
        <family val="1"/>
      </rPr>
      <t>(F-350)</t>
    </r>
  </si>
  <si>
    <r>
      <t>WATER SYSTEM OPERATOR II-CW</t>
    </r>
    <r>
      <rPr>
        <sz val="10"/>
        <color theme="1"/>
        <rFont val="Times New Roman"/>
        <family val="1"/>
      </rPr>
      <t xml:space="preserve">                                                                  (Randy) includes:$720 longevity;$500 DSI</t>
    </r>
  </si>
  <si>
    <r>
      <t xml:space="preserve">JUDGE                                                                        </t>
    </r>
    <r>
      <rPr>
        <sz val="10"/>
        <color theme="1"/>
        <rFont val="Times New Roman"/>
        <family val="1"/>
      </rPr>
      <t>includes $25,200 state supplement; $2,400 Juvenile Probation Board supplement</t>
    </r>
  </si>
  <si>
    <r>
      <t xml:space="preserve">TWDB LOAN </t>
    </r>
    <r>
      <rPr>
        <sz val="10"/>
        <color theme="1"/>
        <rFont val="Times New Roman"/>
        <family val="1"/>
      </rPr>
      <t>(Water Treatment Facility)</t>
    </r>
  </si>
  <si>
    <r>
      <t>MAINTENANCE EMPLOYEE-CH</t>
    </r>
    <r>
      <rPr>
        <sz val="10"/>
        <color theme="1"/>
        <rFont val="Times New Roman"/>
        <family val="1"/>
      </rPr>
      <t xml:space="preserve"> </t>
    </r>
    <r>
      <rPr>
        <sz val="14"/>
        <color theme="1"/>
        <rFont val="Times New Roman"/>
        <family val="1"/>
      </rPr>
      <t xml:space="preserve">                                                 </t>
    </r>
    <r>
      <rPr>
        <sz val="10"/>
        <color theme="1"/>
        <rFont val="Times New Roman"/>
        <family val="1"/>
      </rPr>
      <t xml:space="preserve">  (PART-TIME GROUNDS)  </t>
    </r>
    <r>
      <rPr>
        <sz val="12"/>
        <color theme="1"/>
        <rFont val="Times New Roman"/>
        <family val="1"/>
      </rPr>
      <t xml:space="preserve"> </t>
    </r>
    <r>
      <rPr>
        <sz val="14"/>
        <color theme="1"/>
        <rFont val="Times New Roman"/>
        <family val="1"/>
      </rPr>
      <t xml:space="preserve">                                        </t>
    </r>
  </si>
  <si>
    <t>STEP GRANT FUND-SHERIFF</t>
  </si>
  <si>
    <t>Borden County</t>
  </si>
  <si>
    <t>Maintenance &amp; Operations</t>
  </si>
  <si>
    <t>Record vote:</t>
  </si>
  <si>
    <t>Commissioner Randy Adcock</t>
  </si>
  <si>
    <t>Commissioner Ernest Reyes</t>
  </si>
  <si>
    <t>Commissioner Greg Stansell</t>
  </si>
  <si>
    <t>Property tax rates:</t>
  </si>
  <si>
    <t>Interest &amp; Sinking (debt rate)</t>
  </si>
  <si>
    <t>Table of Contents</t>
  </si>
  <si>
    <t>General Fund - Expenditures</t>
  </si>
  <si>
    <t>Administration………………………………………………………………………………..</t>
  </si>
  <si>
    <t>Borden County Officials</t>
  </si>
  <si>
    <t>County Judge</t>
  </si>
  <si>
    <t>Commissioner, Precinct #1</t>
  </si>
  <si>
    <t>Commissioner, Precinct #2</t>
  </si>
  <si>
    <t>Ernest Reyes………………………………………………………</t>
  </si>
  <si>
    <t>Commissioner, Precinct #3</t>
  </si>
  <si>
    <t>Greg Stansell……………………………………………………….</t>
  </si>
  <si>
    <t>Commissioner, Precinct #4</t>
  </si>
  <si>
    <t>Benny Allison……………………………………………………….</t>
  </si>
  <si>
    <t>Jana Underwood……………………………………………………</t>
  </si>
  <si>
    <t>County/District Clerk</t>
  </si>
  <si>
    <t>Shawna Gass……………………………………………………….</t>
  </si>
  <si>
    <t>County Treasurer</t>
  </si>
  <si>
    <t>County Sheriff/TAC</t>
  </si>
  <si>
    <t>Justice of the Peace</t>
  </si>
  <si>
    <t>Marlo Holbrooks……………………………………………………</t>
  </si>
  <si>
    <t>County Attorney</t>
  </si>
  <si>
    <t>Randy Adcock………………………………………………………………………….</t>
  </si>
  <si>
    <t>Budget Certificate</t>
  </si>
  <si>
    <t>Budget of Borden County, Texas</t>
  </si>
  <si>
    <t>THE STATE OF TEXAS</t>
  </si>
  <si>
    <t>§</t>
  </si>
  <si>
    <t>COUNTY OF BORDEN</t>
  </si>
  <si>
    <t>Jana Underwood, County/District Clerk</t>
  </si>
  <si>
    <t>Shawna Gass, County Treasurer</t>
  </si>
  <si>
    <t>Borden County Commissioner's Court</t>
  </si>
  <si>
    <t>P.O. Box 156 - 117 East Wasson</t>
  </si>
  <si>
    <t>Gail, Texas 79738</t>
  </si>
  <si>
    <t>806-756-4391</t>
  </si>
  <si>
    <t>Randy Adcock</t>
  </si>
  <si>
    <t>Commissioner Precinct #1</t>
  </si>
  <si>
    <t>Commissioner Precinct #2</t>
  </si>
  <si>
    <t>Ernest Reyes</t>
  </si>
  <si>
    <t>Greg Stansell</t>
  </si>
  <si>
    <t>Commissioner Precinct #4</t>
  </si>
  <si>
    <t>To The Citizens and Taxpayers of Borden County;</t>
  </si>
  <si>
    <t>Maintenance and Operations (Gneral Fund)</t>
  </si>
  <si>
    <t>Debt Service (Interest and Sinking Fund)</t>
  </si>
  <si>
    <t>Respectfully submitted,</t>
  </si>
  <si>
    <t>Statistical Data</t>
  </si>
  <si>
    <t>In presenting this budget to the Commissioner's Court of Borden County and to the taxpayers of Borden County, Texas the following statistics are set:</t>
  </si>
  <si>
    <t>CERTIFIED TAXABLE VALUATION</t>
  </si>
  <si>
    <t>TAX RATE-MAINTENANCE &amp; OPERATIONS</t>
  </si>
  <si>
    <t>TAX RATE-INTEREST &amp; SINKING FUND</t>
  </si>
  <si>
    <t>TOTAL LEVY</t>
  </si>
  <si>
    <t>ADD TRANSFERS IN</t>
  </si>
  <si>
    <t>ENDING BALANCES</t>
  </si>
  <si>
    <t>Tax Collection History</t>
  </si>
  <si>
    <t>Year</t>
  </si>
  <si>
    <t>Valuation</t>
  </si>
  <si>
    <t>Total Amount Levied</t>
  </si>
  <si>
    <t>Total Amount Collected</t>
  </si>
  <si>
    <t>Percent Collected</t>
  </si>
  <si>
    <t>Budget History</t>
  </si>
  <si>
    <t>Resources</t>
  </si>
  <si>
    <t>Budget Expenditures</t>
  </si>
  <si>
    <t>Actual Expenditures</t>
  </si>
  <si>
    <t>No-New-Revenue Tax Rate</t>
  </si>
  <si>
    <t>Voter-Approval Tax Rate</t>
  </si>
  <si>
    <t>Total Debt Obligation</t>
  </si>
  <si>
    <t>Officers Salary Fund - Expenditures</t>
  </si>
  <si>
    <t>Jane Jones……………………………………………………..</t>
  </si>
  <si>
    <t>Jana Underwood</t>
  </si>
  <si>
    <t>Commissioner Precinct #3</t>
  </si>
  <si>
    <t>Please note:</t>
  </si>
  <si>
    <t>This recapitulation applies only to the year during which this budget will be in effect. The figures are taken directly from the right hand column of each of the listed funds.</t>
  </si>
  <si>
    <t>Table of Contents Continued</t>
  </si>
  <si>
    <t>Resources: Is the total of the tax levy, depository interest, fees, fines, and biginnning balance.</t>
  </si>
  <si>
    <t>i</t>
  </si>
  <si>
    <t>ii</t>
  </si>
  <si>
    <t>iii</t>
  </si>
  <si>
    <t>iv</t>
  </si>
  <si>
    <t>Norman "Jibber" Herridge……………………………………………………………………….</t>
  </si>
  <si>
    <t>Norman "Jibber" Herridge</t>
  </si>
  <si>
    <t>Commissioner Norman Herridge</t>
  </si>
  <si>
    <t>No-New-Revenue Tax Rate, M&amp;O</t>
  </si>
  <si>
    <t>COUNTY COURT-CLLR</t>
  </si>
  <si>
    <t>DISTRICT COURT-CLLR</t>
  </si>
  <si>
    <t>RESEARCH SUBSCRIPTION-CLL</t>
  </si>
  <si>
    <t>LIBRARY MATERIAL-CLL</t>
  </si>
  <si>
    <t>EQUIPMENT-CLL</t>
  </si>
  <si>
    <r>
      <t>DISTRICT COURT REPORTER-CR</t>
    </r>
    <r>
      <rPr>
        <sz val="10"/>
        <color theme="1"/>
        <rFont val="Times New Roman"/>
        <family val="1"/>
      </rPr>
      <t xml:space="preserve">                                                                             includes $960 longevity</t>
    </r>
  </si>
  <si>
    <t>MACHINE MAINTENANCE</t>
  </si>
  <si>
    <t>ELECTION SUPPLIES</t>
  </si>
  <si>
    <t>BALLOTS</t>
  </si>
  <si>
    <t>MISCELLANEOUS SUPPLIES</t>
  </si>
  <si>
    <t>POLL WORKER COMPENSATION</t>
  </si>
  <si>
    <t>SOFTWARE UPGRADES/PROGRAMMING</t>
  </si>
  <si>
    <t>VOLUNTEER FIRE DEPARTMENTS</t>
  </si>
  <si>
    <r>
      <t>DEPUTIES-SO</t>
    </r>
    <r>
      <rPr>
        <sz val="10"/>
        <color theme="1"/>
        <rFont val="Times New Roman"/>
        <family val="1"/>
      </rPr>
      <t xml:space="preserve">                                                                                     includes longevity:$480 (Stefanie);$480 (Steve);$240 (Bradley)    DSI:$500 (Stefanie);$500 (Steve);$500 (Bradley)</t>
    </r>
  </si>
  <si>
    <t>TAXES-RM</t>
  </si>
  <si>
    <t>ELECTION EXPENSE:</t>
  </si>
  <si>
    <t>TELEPHONE-CW</t>
  </si>
  <si>
    <t>INTEREST EARNED-OSR</t>
  </si>
  <si>
    <t>INTEREST EARNED-GFR</t>
  </si>
  <si>
    <t>2023 Budget        2022 Tax Rate</t>
  </si>
  <si>
    <t>Special &amp; Dedicated Funds</t>
  </si>
  <si>
    <t>DEDICATED FUNDS</t>
  </si>
  <si>
    <t>COUNTY &amp; DISTRICT CLERK RECORDS ARCHIVE</t>
  </si>
  <si>
    <t>COUNTY &amp; DISTRICT CLERK RECORDS MANAGEMENT &amp; PRESERVATION</t>
  </si>
  <si>
    <t>COUNTY ATTORNEY PRETRIAL INTERVENTION PROGRAM</t>
  </si>
  <si>
    <t>Table of Contents - Special &amp; Dedicated Funds</t>
  </si>
  <si>
    <t>Local Government Code 111.008(d)(1)(A)………………………………………………………………….</t>
  </si>
  <si>
    <t>Blank Page………………………………………………………………………………………………………</t>
  </si>
  <si>
    <t>Table of Contents……………………………………………………………………………………………..</t>
  </si>
  <si>
    <t>Table of Contents Continued……………………………………………………………………………….</t>
  </si>
  <si>
    <t>County Officials……………………………………………………………………………………………….</t>
  </si>
  <si>
    <t>Budget Certificate………………………………………………………………………………………….</t>
  </si>
  <si>
    <t>Budget Letter………………………………………………………………………………………………..</t>
  </si>
  <si>
    <t>Statistical Data…………………………………………………………………………………………………</t>
  </si>
  <si>
    <t>Recapulation of Budget by Funds………………………………………………………………………………..</t>
  </si>
  <si>
    <t>Tax Rate by Funds - County Wide………………………………………………………………………….</t>
  </si>
  <si>
    <t>Current Tax Collection History……………………………………………………………………………….</t>
  </si>
  <si>
    <t>Budget History………………………………………………………………………………………………..</t>
  </si>
  <si>
    <t>Ad Valorem - Receipts &amp; Expenditures…………………………………………………………………..</t>
  </si>
  <si>
    <t>Jury Fund………………………………………………………………………………………………………..</t>
  </si>
  <si>
    <t>General Fund - Receipts…………………………………………………………………………………………</t>
  </si>
  <si>
    <t>Commissioners Court……………………………………………………………………………………………</t>
  </si>
  <si>
    <t>Courthouse &amp; Buildings…………………………………………………………………………………..</t>
  </si>
  <si>
    <t>Event Center &amp; Arena…………………………………………………………………………………….</t>
  </si>
  <si>
    <t>County Extension Office…………………………………………………………………………………..</t>
  </si>
  <si>
    <t>County Administration………………………………………………………………………………….</t>
  </si>
  <si>
    <t>County Water……………………………………………………………………………………………</t>
  </si>
  <si>
    <t>County Support………………………………………………………………………………………………</t>
  </si>
  <si>
    <t>General Fund Total Expenditures Summary…………………………………………………………….</t>
  </si>
  <si>
    <t>Blank Page…………………………………………………………………………………………………..</t>
  </si>
  <si>
    <t>Officers Salary Fund - Receipts……………………………………………………………………………..</t>
  </si>
  <si>
    <t>Sheriff/TAC………………………………………………………………………………………………</t>
  </si>
  <si>
    <t>County Judge……………………………………………………………………………………………..</t>
  </si>
  <si>
    <t>County &amp; District Clerk…………………………………………………………………………………</t>
  </si>
  <si>
    <t>County Treasurer…………………………………………………………………………………..</t>
  </si>
  <si>
    <t>Justice of the Peace……………………………………………………………………………………..</t>
  </si>
  <si>
    <t>Emergency Management Coordinator………………………………………………………………..</t>
  </si>
  <si>
    <t>District Court Reporter……………………………………………………………………………</t>
  </si>
  <si>
    <t>County Attorney………………………………………………………………………………….</t>
  </si>
  <si>
    <t>Officer's Salary Fund Total Expenditures Summary…………………………………………………</t>
  </si>
  <si>
    <t>Permanent Improvement Fund - Receipts &amp; Expenditures…………………………………………….</t>
  </si>
  <si>
    <t>Blank Page……………………………………………………………………………………………..</t>
  </si>
  <si>
    <t>Road &amp; Bridge Fund - Receipts………………………………………………………………………….</t>
  </si>
  <si>
    <t>Road &amp; Bridge Fund - Expenditures…………………………………………………………………….</t>
  </si>
  <si>
    <t>Precinct #1 - Receipts……………………………………………………………………………………</t>
  </si>
  <si>
    <t>Precinct #1 - Expenditures…………………………………………………………………………………</t>
  </si>
  <si>
    <t>Precinct #2 - Receipts…………………………………………………………………………………</t>
  </si>
  <si>
    <t>Precinct #2 - Expenditures………………………………………………………………………………</t>
  </si>
  <si>
    <t>Precinct #3 - Receipts………………………………………………………………………………………..</t>
  </si>
  <si>
    <t>Precinct #3 - Expenditures………………………………………………………………………………..</t>
  </si>
  <si>
    <t>Precinct #4 - Receipts………………………………………………………………………………….</t>
  </si>
  <si>
    <t>Precinct #4 - Expenditures………………………………………………………………………………</t>
  </si>
  <si>
    <t>Historical Fund………………………………………………………………………………………………</t>
  </si>
  <si>
    <t>Interest &amp; Sinking Fund - Receipts &amp; Expenditures……………………………………………………….</t>
  </si>
  <si>
    <t>Blank Page………………………………………………………………………………………………….</t>
  </si>
  <si>
    <t>County &amp; District Clerk Records Archive…………………………………………………………………</t>
  </si>
  <si>
    <t>County &amp; District Clerk Records Management &amp; Preservation………………………………………….</t>
  </si>
  <si>
    <t>County Attorney Pretrial Intervention Program………………………………………………………………..</t>
  </si>
  <si>
    <t>Courthouse Security…………………………………………………………………………………………</t>
  </si>
  <si>
    <t>Court Records Preservation……………………………………………………………………………</t>
  </si>
  <si>
    <t>County Law Library…………………………………………………………………………………..</t>
  </si>
  <si>
    <t>Healthy County - Receipts &amp; Expenditures………………………………………………………………</t>
  </si>
  <si>
    <t>County &amp; District Clerk Records Archive………………………………………………………………………</t>
  </si>
  <si>
    <t>County &amp; District Clerk Records Management &amp; Preservation……………………………………………..</t>
  </si>
  <si>
    <t>County Records Preservation Account……………………………………………………………………………</t>
  </si>
  <si>
    <t>County Law Library…………………………………………………………………………………….</t>
  </si>
  <si>
    <t>ROAD &amp; BRIDGE</t>
  </si>
  <si>
    <t>SOFTWARE &amp; IT SERVICES</t>
  </si>
  <si>
    <t>FUEL, OIL &amp; GREASE-P2</t>
  </si>
  <si>
    <r>
      <t>FICA-P1 (</t>
    </r>
    <r>
      <rPr>
        <sz val="10"/>
        <color theme="1"/>
        <rFont val="Times New Roman"/>
        <family val="1"/>
      </rPr>
      <t>SS) (FED)</t>
    </r>
  </si>
  <si>
    <r>
      <t xml:space="preserve">FICA-P2 </t>
    </r>
    <r>
      <rPr>
        <sz val="10"/>
        <color theme="1"/>
        <rFont val="Times New Roman"/>
        <family val="1"/>
      </rPr>
      <t>(SS) (FED)</t>
    </r>
  </si>
  <si>
    <r>
      <t xml:space="preserve">FICA-P3 </t>
    </r>
    <r>
      <rPr>
        <sz val="10"/>
        <color theme="1"/>
        <rFont val="Times New Roman"/>
        <family val="1"/>
      </rPr>
      <t>(SS) (FED)</t>
    </r>
  </si>
  <si>
    <r>
      <t xml:space="preserve">FICA-P4 </t>
    </r>
    <r>
      <rPr>
        <sz val="10"/>
        <color theme="1"/>
        <rFont val="Times New Roman"/>
        <family val="1"/>
      </rPr>
      <t>(SS) (FED)</t>
    </r>
  </si>
  <si>
    <r>
      <t>FICA-CC</t>
    </r>
    <r>
      <rPr>
        <sz val="10"/>
        <color theme="1"/>
        <rFont val="Times New Roman"/>
        <family val="1"/>
      </rPr>
      <t xml:space="preserve"> (SS) (FED)</t>
    </r>
  </si>
  <si>
    <r>
      <t xml:space="preserve">    FICA-CH </t>
    </r>
    <r>
      <rPr>
        <sz val="10"/>
        <color theme="1"/>
        <rFont val="Times New Roman"/>
        <family val="1"/>
      </rPr>
      <t>(SS) (FED)</t>
    </r>
  </si>
  <si>
    <r>
      <t xml:space="preserve">     FICA-EC </t>
    </r>
    <r>
      <rPr>
        <sz val="10"/>
        <color theme="1"/>
        <rFont val="Times New Roman"/>
        <family val="1"/>
      </rPr>
      <t>(SS) (FED)</t>
    </r>
  </si>
  <si>
    <r>
      <t xml:space="preserve">     FICA-CE </t>
    </r>
    <r>
      <rPr>
        <sz val="10"/>
        <color theme="1"/>
        <rFont val="Times New Roman"/>
        <family val="1"/>
      </rPr>
      <t>(SS) (FED)</t>
    </r>
  </si>
  <si>
    <r>
      <t xml:space="preserve">FICA-CW </t>
    </r>
    <r>
      <rPr>
        <sz val="10"/>
        <color theme="1"/>
        <rFont val="Times New Roman"/>
        <family val="1"/>
      </rPr>
      <t>(SS) (FED)</t>
    </r>
  </si>
  <si>
    <r>
      <t xml:space="preserve">FICA-SO </t>
    </r>
    <r>
      <rPr>
        <sz val="10"/>
        <color theme="1"/>
        <rFont val="Times New Roman"/>
        <family val="1"/>
      </rPr>
      <t>(SS) (FED)</t>
    </r>
  </si>
  <si>
    <r>
      <t xml:space="preserve">FICA-CJ </t>
    </r>
    <r>
      <rPr>
        <sz val="10"/>
        <color theme="1"/>
        <rFont val="Times New Roman"/>
        <family val="1"/>
      </rPr>
      <t>(SS)  (FED)</t>
    </r>
  </si>
  <si>
    <r>
      <t xml:space="preserve">FICA-CDC </t>
    </r>
    <r>
      <rPr>
        <sz val="10"/>
        <color theme="1"/>
        <rFont val="Times New Roman"/>
        <family val="1"/>
      </rPr>
      <t>(SS) (FED)</t>
    </r>
  </si>
  <si>
    <r>
      <t xml:space="preserve">     FICA-CT </t>
    </r>
    <r>
      <rPr>
        <sz val="10"/>
        <color theme="1"/>
        <rFont val="Times New Roman"/>
        <family val="1"/>
      </rPr>
      <t>(SS) (FED)</t>
    </r>
  </si>
  <si>
    <t>FICA-JP</t>
  </si>
  <si>
    <r>
      <t xml:space="preserve">FICA-CR </t>
    </r>
    <r>
      <rPr>
        <sz val="10"/>
        <color theme="1"/>
        <rFont val="Times New Roman"/>
        <family val="1"/>
      </rPr>
      <t>(SS) (FED)</t>
    </r>
  </si>
  <si>
    <r>
      <t xml:space="preserve">FICA-CA </t>
    </r>
    <r>
      <rPr>
        <sz val="10"/>
        <color theme="1"/>
        <rFont val="Times New Roman"/>
        <family val="1"/>
      </rPr>
      <t>(SS) (FED)</t>
    </r>
  </si>
  <si>
    <t>DONATIONS</t>
  </si>
  <si>
    <t>ROAD CONSTRUCTION-RB</t>
  </si>
  <si>
    <t>DEBT RETIREMENT FEES-IS</t>
  </si>
  <si>
    <r>
      <t xml:space="preserve">FICA-CA </t>
    </r>
    <r>
      <rPr>
        <sz val="10"/>
        <color theme="1"/>
        <rFont val="Times New Roman"/>
        <family val="1"/>
      </rPr>
      <t>(SS) (FICA) (District Judge)</t>
    </r>
  </si>
  <si>
    <r>
      <t xml:space="preserve">WATER SYSTEM MAINT. TECH I-CW                                                        </t>
    </r>
    <r>
      <rPr>
        <sz val="10"/>
        <color theme="1"/>
        <rFont val="Times New Roman"/>
        <family val="1"/>
      </rPr>
      <t xml:space="preserve">   (HC) includes:($0) longevity;($0) DSI;($720) Tel </t>
    </r>
  </si>
  <si>
    <r>
      <t>CEA-FCH-CE</t>
    </r>
    <r>
      <rPr>
        <sz val="9"/>
        <color theme="1"/>
        <rFont val="Times New Roman"/>
        <family val="1"/>
      </rPr>
      <t xml:space="preserve">                                                                                                                  includes tel. $720; house $4,500</t>
    </r>
  </si>
  <si>
    <r>
      <t xml:space="preserve">CUSTODIAL EMPLOYEE-CH  </t>
    </r>
    <r>
      <rPr>
        <sz val="10"/>
        <color theme="1"/>
        <rFont val="Times New Roman"/>
        <family val="1"/>
      </rPr>
      <t xml:space="preserve">                                                                       includes $0 longevity; $0 DSI</t>
    </r>
  </si>
  <si>
    <t>Percent Increase</t>
  </si>
  <si>
    <t>Percenct Increase</t>
  </si>
  <si>
    <t>Percent Decrease</t>
  </si>
  <si>
    <t>Budget Summary</t>
  </si>
  <si>
    <t>Officers Salary</t>
  </si>
  <si>
    <t>Historical</t>
  </si>
  <si>
    <t>Road &amp; Bridge</t>
  </si>
  <si>
    <t>General</t>
  </si>
  <si>
    <t>Jury</t>
  </si>
  <si>
    <t>Permanent Improvement</t>
  </si>
  <si>
    <t>Budget Summary and Fund Receipts</t>
  </si>
  <si>
    <t>Jury Receipts</t>
  </si>
  <si>
    <t>General Receipts</t>
  </si>
  <si>
    <t>Officer Salary Receipts</t>
  </si>
  <si>
    <t>Road &amp; Bridge Receipts</t>
  </si>
  <si>
    <t>Historical Receipts</t>
  </si>
  <si>
    <t>Perm. Improv. Receipts</t>
  </si>
  <si>
    <t>Total Budget</t>
  </si>
  <si>
    <t>Total Receipts</t>
  </si>
  <si>
    <t>Minus Receipts</t>
  </si>
  <si>
    <t>Proposed Budget</t>
  </si>
  <si>
    <t>VAR  $0.565185</t>
  </si>
  <si>
    <t>DMR $0.624224</t>
  </si>
  <si>
    <t>PTR   $0.565000</t>
  </si>
  <si>
    <t>Minimum Levy</t>
  </si>
  <si>
    <t>Tax Rates</t>
  </si>
  <si>
    <t>Levy Amount</t>
  </si>
  <si>
    <t>Proposed Levy</t>
  </si>
  <si>
    <t>Excess Funds</t>
  </si>
  <si>
    <t>CONSULTING FEES</t>
  </si>
  <si>
    <t>Supplementals</t>
  </si>
  <si>
    <t>(10M)</t>
  </si>
  <si>
    <t>2022 Tax Rate</t>
  </si>
  <si>
    <t>AYE</t>
  </si>
  <si>
    <r>
      <t>The above assessed valuation shows a in</t>
    </r>
    <r>
      <rPr>
        <sz val="12"/>
        <rFont val="Times New Roman"/>
        <family val="1"/>
      </rPr>
      <t>crease of $165,155,020</t>
    </r>
    <r>
      <rPr>
        <sz val="12"/>
        <color theme="1"/>
        <rFont val="Times New Roman"/>
        <family val="1"/>
      </rPr>
      <t xml:space="preserve"> from the preceding year. The total assessed taxable valuation in Borden County is based on one hundred percent (100%) valuation. The tax rates for this budget are as follows:</t>
    </r>
  </si>
  <si>
    <t>GF &amp; OS Total</t>
  </si>
  <si>
    <t>NNR  $0.546589</t>
  </si>
  <si>
    <t>Levy Collected</t>
  </si>
  <si>
    <t>Although our taxable values have seen an increase over last year, to ensure that our financial condition remains strong, the Commissioner's Court has worked with your Elected Officials to produce a budget that is conservative, while still providing adequate funding for important county services.                                                                                                                                                                                                                                       On behalf of the Commissioner's Court and all Elected Officials, thank you for entrusting us as stewards of your tax dollars. It is a privilege and honor to serve the citizens of Borden County.</t>
  </si>
  <si>
    <t>Approx. Surplus Funds</t>
  </si>
  <si>
    <t>Total Adopted Tax Rate</t>
  </si>
  <si>
    <r>
      <t xml:space="preserve">LABOR-P1                                                         </t>
    </r>
    <r>
      <rPr>
        <sz val="10"/>
        <color theme="1"/>
        <rFont val="Times New Roman"/>
        <family val="1"/>
      </rPr>
      <t>includes longevity $480; DSI $500; Tel $720 (Kerry)</t>
    </r>
  </si>
  <si>
    <r>
      <t xml:space="preserve">LABOR-P2                                                             </t>
    </r>
    <r>
      <rPr>
        <sz val="10"/>
        <color theme="1"/>
        <rFont val="Times New Roman"/>
        <family val="1"/>
      </rPr>
      <t>includes longevity $1200; DSI $500; Tel $720 (Cody)</t>
    </r>
  </si>
  <si>
    <r>
      <t xml:space="preserve">LABOR-P4                                                            </t>
    </r>
    <r>
      <rPr>
        <sz val="10"/>
        <color theme="1"/>
        <rFont val="Times New Roman"/>
        <family val="1"/>
      </rPr>
      <t>includes longevity $600; DSI $500; Tel $720 (Abel)</t>
    </r>
  </si>
  <si>
    <t>INTEREST, CERT. OF DEPOSIT-RAR</t>
  </si>
  <si>
    <t>INTEREST, CERT. OF DEPOSIT-RMR</t>
  </si>
  <si>
    <t>INTEREST, CERT. OF DEPOSIT-PTR</t>
  </si>
  <si>
    <t>INTEREST, CERT. OF DEPOSIT-CSR</t>
  </si>
  <si>
    <t>INTEREST, CERT. OF DEPOSIT-CRPR</t>
  </si>
  <si>
    <t>INTEREST, CERT. OF DEPOSIT-CLLR</t>
  </si>
  <si>
    <t>TOTAL EXPENDITURES SUMMARY</t>
  </si>
  <si>
    <t>COURTHOUSE SECURITY</t>
  </si>
  <si>
    <t>COUNTY LAW LIBRARY</t>
  </si>
  <si>
    <t>HEALTHY COUNTY</t>
  </si>
  <si>
    <t>2024 Budget</t>
  </si>
  <si>
    <t>Judge Shane Walker</t>
  </si>
  <si>
    <t>Shane Walker……………………………………………………………….</t>
  </si>
  <si>
    <t>Budget Fiscal Year - January 1, 2024 to December 31, 2024</t>
  </si>
  <si>
    <t>Shane Walker</t>
  </si>
  <si>
    <t>For Budget Year 2024 the apportionment of the tax rate is as follows:</t>
  </si>
  <si>
    <t>2023 Tax Year - 2024 Budget Year</t>
  </si>
  <si>
    <t>2024 Budget Recapulation by Fund</t>
  </si>
  <si>
    <t>2024 Budget        2023 Tax Rate</t>
  </si>
  <si>
    <t>2022 Budget           2021 Tax Rate</t>
  </si>
  <si>
    <r>
      <t xml:space="preserve">ADMIN. ASSISTANT                      </t>
    </r>
    <r>
      <rPr>
        <sz val="8"/>
        <color theme="1"/>
        <rFont val="Times New Roman"/>
        <family val="1"/>
      </rPr>
      <t xml:space="preserve">                       </t>
    </r>
    <r>
      <rPr>
        <sz val="10"/>
        <color theme="1"/>
        <rFont val="Times New Roman"/>
        <family val="1"/>
      </rPr>
      <t xml:space="preserve"> </t>
    </r>
  </si>
  <si>
    <t>EMC</t>
  </si>
  <si>
    <t>TAXABLE VALUATION - $750,762,372</t>
  </si>
  <si>
    <t>Adopted September 26, 2023</t>
  </si>
  <si>
    <t>2023 Tax Rate</t>
  </si>
  <si>
    <r>
      <t xml:space="preserve">Subscribed and sworn to, before me, the undersigned authority, this the </t>
    </r>
    <r>
      <rPr>
        <sz val="12"/>
        <rFont val="Times New Roman"/>
        <family val="1"/>
      </rPr>
      <t>26th</t>
    </r>
    <r>
      <rPr>
        <sz val="12"/>
        <color theme="1"/>
        <rFont val="Times New Roman"/>
        <family val="1"/>
      </rPr>
      <t xml:space="preserve"> day of September, 2023.</t>
    </r>
  </si>
  <si>
    <r>
      <t>We, Shane Walker, County Judge; Jana Underwood, County/District Clerk; and Shawna Gass, County Treasurer of Borden County, Texas, do hereby certify that the attached Budget is a true and correct copy of the 2024 Budget of Borden County, Texas as passed approved by the Commissioners Court on the</t>
    </r>
    <r>
      <rPr>
        <sz val="12"/>
        <color rgb="FFFF0000"/>
        <rFont val="Times New Roman"/>
        <family val="1"/>
      </rPr>
      <t xml:space="preserve"> </t>
    </r>
    <r>
      <rPr>
        <sz val="12"/>
        <rFont val="Times New Roman"/>
        <family val="1"/>
      </rPr>
      <t>26th</t>
    </r>
    <r>
      <rPr>
        <sz val="12"/>
        <color theme="1"/>
        <rFont val="Times New Roman"/>
        <family val="1"/>
      </rPr>
      <t xml:space="preserve"> day of September, 2023 as the same appears on file in the office of the County Clerk of said County.</t>
    </r>
  </si>
  <si>
    <t>Total Tax Rate (Tax Year 2024)</t>
  </si>
  <si>
    <r>
      <t xml:space="preserve">The total amount of county taxes levied for this budget, based on the above assessed valuation and tax levy is </t>
    </r>
    <r>
      <rPr>
        <sz val="12"/>
        <rFont val="Times New Roman"/>
        <family val="1"/>
      </rPr>
      <t>$3,817,627</t>
    </r>
    <r>
      <rPr>
        <sz val="12"/>
        <color theme="1"/>
        <rFont val="Times New Roman"/>
        <family val="1"/>
      </rPr>
      <t xml:space="preserve">. Of this amount, </t>
    </r>
    <r>
      <rPr>
        <sz val="12"/>
        <rFont val="Times New Roman"/>
        <family val="1"/>
      </rPr>
      <t>ninety-eight percent (98%), or</t>
    </r>
    <r>
      <rPr>
        <sz val="12"/>
        <color rgb="FFFF0000"/>
        <rFont val="Times New Roman"/>
        <family val="1"/>
      </rPr>
      <t xml:space="preserve"> </t>
    </r>
    <r>
      <rPr>
        <sz val="12"/>
        <rFont val="Times New Roman"/>
        <family val="1"/>
      </rPr>
      <t>$3,741,274</t>
    </r>
    <r>
      <rPr>
        <sz val="12"/>
        <color theme="1"/>
        <rFont val="Times New Roman"/>
        <family val="1"/>
      </rPr>
      <t xml:space="preserve"> will be collected within the current tax year, and that approximately </t>
    </r>
    <r>
      <rPr>
        <sz val="12"/>
        <rFont val="Times New Roman"/>
        <family val="1"/>
      </rPr>
      <t>$76,353</t>
    </r>
    <r>
      <rPr>
        <sz val="12"/>
        <color theme="1"/>
        <rFont val="Times New Roman"/>
        <family val="1"/>
      </rPr>
      <t xml:space="preserve"> of said taxes will likely be delinquent on July 1, 2024.</t>
    </r>
  </si>
  <si>
    <t>INTEREST EARNED</t>
  </si>
  <si>
    <r>
      <t>"This budget will raise more revenue from property taxes than last year's budget by an amount of</t>
    </r>
    <r>
      <rPr>
        <sz val="18"/>
        <color rgb="FFFF0000"/>
        <rFont val="Times New Roman"/>
        <family val="1"/>
      </rPr>
      <t xml:space="preserve"> </t>
    </r>
    <r>
      <rPr>
        <sz val="18"/>
        <rFont val="Times New Roman"/>
        <family val="1"/>
      </rPr>
      <t>$248,023</t>
    </r>
    <r>
      <rPr>
        <sz val="18"/>
        <color theme="1"/>
        <rFont val="Times New Roman"/>
        <family val="1"/>
      </rPr>
      <t>, which is a</t>
    </r>
    <r>
      <rPr>
        <sz val="18"/>
        <rFont val="Times New Roman"/>
        <family val="1"/>
      </rPr>
      <t xml:space="preserve"> five</t>
    </r>
    <r>
      <rPr>
        <sz val="18"/>
        <color rgb="FFFF0000"/>
        <rFont val="Times New Roman"/>
        <family val="1"/>
      </rPr>
      <t xml:space="preserve"> </t>
    </r>
    <r>
      <rPr>
        <sz val="18"/>
        <rFont val="Times New Roman"/>
        <family val="1"/>
      </rPr>
      <t>percent</t>
    </r>
    <r>
      <rPr>
        <sz val="18"/>
        <color rgb="FFFF0000"/>
        <rFont val="Times New Roman"/>
        <family val="1"/>
      </rPr>
      <t xml:space="preserve"> </t>
    </r>
    <r>
      <rPr>
        <sz val="18"/>
        <rFont val="Times New Roman"/>
        <family val="1"/>
      </rPr>
      <t>(5%)</t>
    </r>
    <r>
      <rPr>
        <sz val="18"/>
        <color theme="1"/>
        <rFont val="Times New Roman"/>
        <family val="1"/>
      </rPr>
      <t xml:space="preserve"> increase from last year's budget. The property tax revenue to be raised from new property added to the tax roll this year is </t>
    </r>
    <r>
      <rPr>
        <sz val="18"/>
        <rFont val="Times New Roman"/>
        <family val="1"/>
      </rPr>
      <t>$290,350</t>
    </r>
    <r>
      <rPr>
        <sz val="18"/>
        <color theme="1"/>
        <rFont val="Times New Roman"/>
        <family val="1"/>
      </rPr>
      <t>."</t>
    </r>
  </si>
  <si>
    <t>Local Sales Tax</t>
  </si>
  <si>
    <r>
      <t xml:space="preserve">I am pleased to present to you the official budget of Borden County for the fiscal year beginning January 1, 2024 and ending December 31, 2024. This budget was adopted by the Commissioners Court on </t>
    </r>
    <r>
      <rPr>
        <sz val="12"/>
        <rFont val="Times New Roman"/>
        <family val="1"/>
      </rPr>
      <t>September</t>
    </r>
    <r>
      <rPr>
        <sz val="12"/>
        <color rgb="FFFF0000"/>
        <rFont val="Times New Roman"/>
        <family val="1"/>
      </rPr>
      <t xml:space="preserve"> </t>
    </r>
    <r>
      <rPr>
        <sz val="12"/>
        <rFont val="Times New Roman"/>
        <family val="1"/>
      </rPr>
      <t>26, 2023</t>
    </r>
    <r>
      <rPr>
        <sz val="12"/>
        <color theme="1"/>
        <rFont val="Times New Roman"/>
        <family val="1"/>
      </rPr>
      <t>.                                                                                                         The taxable value for Borden County has in</t>
    </r>
    <r>
      <rPr>
        <sz val="12"/>
        <rFont val="Times New Roman"/>
        <family val="1"/>
      </rPr>
      <t>creased</t>
    </r>
    <r>
      <rPr>
        <sz val="12"/>
        <color theme="1"/>
        <rFont val="Times New Roman"/>
        <family val="1"/>
      </rPr>
      <t xml:space="preserve"> from </t>
    </r>
    <r>
      <rPr>
        <sz val="12"/>
        <rFont val="Times New Roman"/>
        <family val="1"/>
      </rPr>
      <t>$625,855,092</t>
    </r>
    <r>
      <rPr>
        <sz val="12"/>
        <color theme="1"/>
        <rFont val="Times New Roman"/>
        <family val="1"/>
      </rPr>
      <t xml:space="preserve"> in year 2022 to </t>
    </r>
    <r>
      <rPr>
        <sz val="12"/>
        <rFont val="Times New Roman"/>
        <family val="1"/>
      </rPr>
      <t>$750,762,372</t>
    </r>
    <r>
      <rPr>
        <sz val="12"/>
        <color theme="1"/>
        <rFont val="Times New Roman"/>
        <family val="1"/>
      </rPr>
      <t xml:space="preserve"> in year 2023. This is a</t>
    </r>
    <r>
      <rPr>
        <sz val="12"/>
        <rFont val="Times New Roman"/>
        <family val="1"/>
      </rPr>
      <t xml:space="preserve"> nineteen point nine six percent (19.96%) increase</t>
    </r>
    <r>
      <rPr>
        <sz val="12"/>
        <color theme="1"/>
        <rFont val="Times New Roman"/>
        <family val="1"/>
      </rPr>
      <t xml:space="preserve"> in value from the previous year. This increase in taxable value is due to a gain in mineral value which accounts for </t>
    </r>
    <r>
      <rPr>
        <sz val="12"/>
        <rFont val="Times New Roman"/>
        <family val="1"/>
      </rPr>
      <t>ninety-four point six percent (94.6%)</t>
    </r>
    <r>
      <rPr>
        <sz val="12"/>
        <color theme="1"/>
        <rFont val="Times New Roman"/>
        <family val="1"/>
      </rPr>
      <t xml:space="preserve"> of the total taxable value for the 2023 tax year. The tax rate required to fund this budget will be </t>
    </r>
    <r>
      <rPr>
        <sz val="12"/>
        <rFont val="Times New Roman"/>
        <family val="1"/>
      </rPr>
      <t>$0.5085000</t>
    </r>
    <r>
      <rPr>
        <sz val="12"/>
        <color theme="1"/>
        <rFont val="Times New Roman"/>
        <family val="1"/>
      </rPr>
      <t xml:space="preserve"> cents per $100.00 dollar valuation. This tax rate is </t>
    </r>
    <r>
      <rPr>
        <u/>
        <sz val="12"/>
        <rFont val="Times New Roman"/>
        <family val="1"/>
      </rPr>
      <t>$0.018411</t>
    </r>
    <r>
      <rPr>
        <sz val="12"/>
        <color theme="1"/>
        <rFont val="Times New Roman"/>
        <family val="1"/>
      </rPr>
      <t xml:space="preserve"> cents</t>
    </r>
    <r>
      <rPr>
        <sz val="12"/>
        <color rgb="FFFF0000"/>
        <rFont val="Times New Roman"/>
        <family val="1"/>
      </rPr>
      <t xml:space="preserve"> </t>
    </r>
    <r>
      <rPr>
        <sz val="12"/>
        <rFont val="Times New Roman"/>
        <family val="1"/>
      </rPr>
      <t>higher</t>
    </r>
    <r>
      <rPr>
        <sz val="12"/>
        <color theme="1"/>
        <rFont val="Times New Roman"/>
        <family val="1"/>
      </rPr>
      <t xml:space="preserve"> than the no-new-revenue rate of </t>
    </r>
    <r>
      <rPr>
        <u/>
        <sz val="12"/>
        <rFont val="Times New Roman"/>
        <family val="1"/>
      </rPr>
      <t>$0.491794</t>
    </r>
    <r>
      <rPr>
        <sz val="12"/>
        <color theme="1"/>
        <rFont val="Times New Roman"/>
        <family val="1"/>
      </rPr>
      <t xml:space="preserve"> cents. The Maintenance and Operations portion of the 2024 Budget will be</t>
    </r>
    <r>
      <rPr>
        <sz val="12"/>
        <color rgb="FFFF0000"/>
        <rFont val="Times New Roman"/>
        <family val="1"/>
      </rPr>
      <t xml:space="preserve"> </t>
    </r>
    <r>
      <rPr>
        <sz val="12"/>
        <rFont val="Times New Roman"/>
        <family val="1"/>
      </rPr>
      <t>five percent (5%)</t>
    </r>
    <r>
      <rPr>
        <sz val="12"/>
        <color theme="1"/>
        <rFont val="Times New Roman"/>
        <family val="1"/>
      </rPr>
      <t xml:space="preserve"> percent more than the 2023 Budget. The debt service for 2024 will be paid from a </t>
    </r>
    <r>
      <rPr>
        <sz val="12"/>
        <rFont val="Times New Roman"/>
        <family val="1"/>
      </rPr>
      <t>$0.008500¢</t>
    </r>
    <r>
      <rPr>
        <sz val="12"/>
        <color theme="1"/>
        <rFont val="Times New Roman"/>
        <family val="1"/>
      </rPr>
      <t xml:space="preserve"> Interest and Sinking Fund tax. The debt service is due to a loan from the Texas Water Development Board for the construction of a fluoride and arsenic remediation facility for the Borden County Water System.                                                                                                            </t>
    </r>
  </si>
  <si>
    <t>Cell Phone</t>
  </si>
  <si>
    <t>INTEREST earned-PIR</t>
  </si>
  <si>
    <t>Interest Earned - RBR</t>
  </si>
  <si>
    <t>Interest Earned - PIR</t>
  </si>
  <si>
    <t>Interest Earned</t>
  </si>
  <si>
    <r>
      <t xml:space="preserve">LABOR-P3                                                              </t>
    </r>
    <r>
      <rPr>
        <sz val="10"/>
        <color theme="1"/>
        <rFont val="Times New Roman"/>
        <family val="1"/>
      </rPr>
      <t xml:space="preserve"> includes longevity $0; DSI $500; Tel $720 </t>
    </r>
  </si>
  <si>
    <t>Interest and Sinking</t>
  </si>
  <si>
    <t xml:space="preserve"> 2024 Budget</t>
  </si>
  <si>
    <t>SB22 Grant Proceeds</t>
  </si>
  <si>
    <t>SB22 FIREARM PURCHASE</t>
  </si>
  <si>
    <t>SB22 SAFETY EQUIPMENT</t>
  </si>
  <si>
    <t>SB22 RETIREMENT</t>
  </si>
  <si>
    <t>SB22 FICA (SS)(FED)</t>
  </si>
  <si>
    <t>SB22 DEPUTIES SALARY SUPPLEMENT</t>
  </si>
  <si>
    <t>SHERIFF'S SALARY SUPPLEMENT</t>
  </si>
  <si>
    <t xml:space="preserve">SB22 DEPUTIES </t>
  </si>
  <si>
    <t>SB22 ADDITIONAL EMPLOYESS:</t>
  </si>
  <si>
    <t>SB 22 STAFF</t>
  </si>
  <si>
    <t>SB22 VEHICLE ACQUISITION</t>
  </si>
  <si>
    <t xml:space="preserve">     FICA-EMC (SS) (FED)</t>
  </si>
  <si>
    <t>Healthy County........…................................................................................................................54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</si>
</sst>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7" formatCode="&quot;$&quot;#,##0.00_);\(&quot;$&quot;#,##0.00\)"/>
    <numFmt numFmtId="8" formatCode="&quot;$&quot;#,##0.00_);[Red]\(&quot;$&quot;#,##0.00\)"/>
    <numFmt numFmtId="164" formatCode="&quot;$&quot;#,##0.00"/>
    <numFmt numFmtId="165" formatCode="&quot;$&quot;#,##0.00000"/>
    <numFmt numFmtId="166" formatCode="&quot;$&quot;#,##0"/>
    <numFmt numFmtId="167" formatCode="[$-409]mmmm\ d\,\ yyyy;@"/>
    <numFmt numFmtId="168" formatCode="0.0%"/>
    <numFmt numFmtId="169" formatCode="&quot;$&quot;#,##0.000000"/>
    <numFmt numFmtId="170" formatCode="&quot;$&quot;#,##0.000000_);[Red]\(&quot;$&quot;#,##0.000000\)"/>
    <numFmt numFmtId="171" formatCode="&quot;$&quot;#,##0.00000_);\(&quot;$&quot;#,##0.00000\)"/>
    <numFmt numFmtId="172" formatCode="&quot;$&quot;#,##0.000000_);\(&quot;$&quot;#,##0.000000\)"/>
    <numFmt numFmtId="173" formatCode="&quot;$&quot;#,##0.0000"/>
  </numFmts>
  <fonts count="59" x14ac:knownFonts="1">
    <font>
      <sz val="11"/>
      <color theme="1"/>
      <name val="Calibri"/>
      <family val="2"/>
      <scheme val="minor"/>
    </font>
    <font>
      <b/>
      <i/>
      <sz val="20"/>
      <color theme="1"/>
      <name val="Times New Roman"/>
      <family val="1"/>
    </font>
    <font>
      <sz val="11"/>
      <color theme="1"/>
      <name val="Times New Roman"/>
      <family val="1"/>
    </font>
    <font>
      <sz val="14"/>
      <color theme="1"/>
      <name val="Times New Roman"/>
      <family val="1"/>
    </font>
    <font>
      <sz val="16"/>
      <color theme="1"/>
      <name val="Times New Roman"/>
      <family val="1"/>
    </font>
    <font>
      <b/>
      <sz val="16"/>
      <color theme="1"/>
      <name val="Times New Roman"/>
      <family val="1"/>
    </font>
    <font>
      <b/>
      <sz val="8"/>
      <color theme="1"/>
      <name val="Times New Roman"/>
      <family val="1"/>
    </font>
    <font>
      <b/>
      <sz val="14"/>
      <color theme="1"/>
      <name val="Times New Roman"/>
      <family val="1"/>
    </font>
    <font>
      <b/>
      <sz val="11"/>
      <color theme="1"/>
      <name val="Times New Roman"/>
      <family val="1"/>
    </font>
    <font>
      <sz val="10"/>
      <color theme="1"/>
      <name val="Times New Roman"/>
      <family val="1"/>
    </font>
    <font>
      <b/>
      <sz val="9"/>
      <color theme="1"/>
      <name val="Times New Roman"/>
      <family val="1"/>
    </font>
    <font>
      <sz val="9"/>
      <color indexed="81"/>
      <name val="Tahoma"/>
      <family val="2"/>
    </font>
    <font>
      <b/>
      <sz val="9"/>
      <color indexed="81"/>
      <name val="Tahoma"/>
      <family val="2"/>
    </font>
    <font>
      <sz val="14"/>
      <name val="Times New Roman"/>
      <family val="1"/>
    </font>
    <font>
      <sz val="9"/>
      <color theme="1"/>
      <name val="Times New Roman"/>
      <family val="1"/>
    </font>
    <font>
      <sz val="11"/>
      <name val="Times New Roman"/>
      <family val="1"/>
    </font>
    <font>
      <sz val="7"/>
      <color theme="1"/>
      <name val="Times New Roman"/>
      <family val="1"/>
    </font>
    <font>
      <sz val="12"/>
      <color theme="1"/>
      <name val="Times New Roman"/>
      <family val="1"/>
    </font>
    <font>
      <b/>
      <sz val="12"/>
      <color theme="1"/>
      <name val="Times New Roman"/>
      <family val="1"/>
    </font>
    <font>
      <sz val="6"/>
      <color theme="1"/>
      <name val="Times New Roman"/>
      <family val="1"/>
    </font>
    <font>
      <b/>
      <i/>
      <sz val="16"/>
      <color theme="1"/>
      <name val="Times New Roman"/>
      <family val="1"/>
    </font>
    <font>
      <b/>
      <sz val="11"/>
      <color indexed="81"/>
      <name val="Tahoma"/>
      <family val="2"/>
    </font>
    <font>
      <sz val="11"/>
      <color indexed="81"/>
      <name val="Tahoma"/>
      <family val="2"/>
    </font>
    <font>
      <b/>
      <i/>
      <sz val="20"/>
      <color theme="0"/>
      <name val="Times New Roman"/>
      <family val="1"/>
    </font>
    <font>
      <b/>
      <i/>
      <sz val="20"/>
      <name val="Times New Roman"/>
      <family val="1"/>
    </font>
    <font>
      <b/>
      <sz val="12"/>
      <color indexed="81"/>
      <name val="Tahoma"/>
      <family val="2"/>
    </font>
    <font>
      <sz val="12"/>
      <color indexed="81"/>
      <name val="Tahoma"/>
      <family val="2"/>
    </font>
    <font>
      <sz val="20"/>
      <color theme="1"/>
      <name val="Times New Roman"/>
      <family val="1"/>
    </font>
    <font>
      <sz val="10"/>
      <color indexed="81"/>
      <name val="Tahoma"/>
      <family val="2"/>
    </font>
    <font>
      <b/>
      <sz val="11"/>
      <color theme="0"/>
      <name val="Times New Roman"/>
      <family val="1"/>
    </font>
    <font>
      <sz val="8"/>
      <color theme="1"/>
      <name val="Times New Roman"/>
      <family val="1"/>
    </font>
    <font>
      <b/>
      <sz val="16"/>
      <name val="Times New Roman"/>
      <family val="1"/>
    </font>
    <font>
      <sz val="16"/>
      <name val="Times New Roman"/>
      <family val="1"/>
    </font>
    <font>
      <b/>
      <sz val="14"/>
      <name val="Times New Roman"/>
      <family val="1"/>
    </font>
    <font>
      <b/>
      <sz val="15"/>
      <color theme="1"/>
      <name val="Times New Roman"/>
      <family val="1"/>
    </font>
    <font>
      <sz val="18"/>
      <color theme="1"/>
      <name val="Times New Roman"/>
      <family val="1"/>
    </font>
    <font>
      <b/>
      <i/>
      <sz val="28"/>
      <color theme="1"/>
      <name val="Times New Roman"/>
      <family val="1"/>
    </font>
    <font>
      <b/>
      <i/>
      <sz val="22"/>
      <color theme="1"/>
      <name val="Times New Roman"/>
      <family val="1"/>
    </font>
    <font>
      <b/>
      <i/>
      <sz val="36"/>
      <color theme="1"/>
      <name val="Times New Roman"/>
      <family val="1"/>
    </font>
    <font>
      <u/>
      <sz val="18"/>
      <color theme="1"/>
      <name val="Times New Roman"/>
      <family val="1"/>
    </font>
    <font>
      <b/>
      <sz val="22"/>
      <color theme="1"/>
      <name val="Times New Roman"/>
      <family val="1"/>
    </font>
    <font>
      <b/>
      <i/>
      <sz val="18"/>
      <color theme="1"/>
      <name val="Times New Roman"/>
      <family val="1"/>
    </font>
    <font>
      <sz val="22"/>
      <color theme="1"/>
      <name val="Times New Roman"/>
      <family val="1"/>
    </font>
    <font>
      <b/>
      <sz val="24"/>
      <color theme="1"/>
      <name val="Times New Roman"/>
      <family val="1"/>
    </font>
    <font>
      <b/>
      <i/>
      <sz val="12"/>
      <color theme="1"/>
      <name val="Times New Roman"/>
      <family val="1"/>
    </font>
    <font>
      <b/>
      <sz val="13"/>
      <color theme="0"/>
      <name val="Times New Roman"/>
      <family val="1"/>
    </font>
    <font>
      <b/>
      <i/>
      <sz val="24"/>
      <color theme="1"/>
      <name val="Times New Roman"/>
      <family val="1"/>
    </font>
    <font>
      <sz val="12"/>
      <color indexed="8"/>
      <name val="Times New Roman"/>
      <family val="1"/>
    </font>
    <font>
      <sz val="12"/>
      <color theme="1"/>
      <name val="Calibri"/>
      <family val="2"/>
      <scheme val="minor"/>
    </font>
    <font>
      <sz val="10"/>
      <color indexed="8"/>
      <name val="Times New Roman"/>
      <family val="1"/>
    </font>
    <font>
      <b/>
      <u/>
      <sz val="18"/>
      <color theme="1"/>
      <name val="Times New Roman"/>
      <family val="1"/>
    </font>
    <font>
      <sz val="24"/>
      <color theme="1"/>
      <name val="Times New Roman"/>
      <family val="1"/>
    </font>
    <font>
      <sz val="18"/>
      <color rgb="FFFF0000"/>
      <name val="Times New Roman"/>
      <family val="1"/>
    </font>
    <font>
      <sz val="12"/>
      <color rgb="FFFF0000"/>
      <name val="Times New Roman"/>
      <family val="1"/>
    </font>
    <font>
      <sz val="12"/>
      <name val="Times New Roman"/>
      <family val="1"/>
    </font>
    <font>
      <b/>
      <sz val="12"/>
      <color rgb="FFFF0000"/>
      <name val="Times New Roman"/>
      <family val="1"/>
    </font>
    <font>
      <sz val="18"/>
      <name val="Times New Roman"/>
      <family val="1"/>
    </font>
    <font>
      <u/>
      <sz val="12"/>
      <name val="Times New Roman"/>
      <family val="1"/>
    </font>
    <font>
      <b/>
      <sz val="18"/>
      <color theme="1"/>
      <name val="Times New Roman"/>
      <family val="1"/>
    </font>
  </fonts>
  <fills count="17">
    <fill>
      <patternFill patternType="none"/>
    </fill>
    <fill>
      <patternFill patternType="gray125"/>
    </fill>
    <fill>
      <patternFill patternType="lightUp"/>
    </fill>
    <fill>
      <patternFill patternType="lightUp">
        <bgColor auto="1"/>
      </patternFill>
    </fill>
    <fill>
      <patternFill patternType="solid">
        <fgColor indexed="65"/>
        <bgColor indexed="64"/>
      </patternFill>
    </fill>
    <fill>
      <patternFill patternType="lightTrellis"/>
    </fill>
    <fill>
      <patternFill patternType="lightTrellis">
        <bgColor auto="1"/>
      </patternFill>
    </fill>
    <fill>
      <patternFill patternType="gray125">
        <fgColor auto="1"/>
      </patternFill>
    </fill>
    <fill>
      <patternFill patternType="mediumGray"/>
    </fill>
    <fill>
      <patternFill patternType="solid">
        <fgColor theme="3" tint="-0.24994659260841701"/>
        <bgColor indexed="64"/>
      </patternFill>
    </fill>
    <fill>
      <patternFill patternType="solid">
        <fgColor theme="3" tint="0.39994506668294322"/>
        <bgColor indexed="64"/>
      </patternFill>
    </fill>
    <fill>
      <patternFill patternType="solid">
        <fgColor theme="3" tint="-0.249977111117893"/>
        <bgColor indexed="64"/>
      </patternFill>
    </fill>
    <fill>
      <patternFill patternType="lightGray"/>
    </fill>
    <fill>
      <patternFill patternType="solid">
        <fgColor rgb="FFFFFF00"/>
        <bgColor indexed="64"/>
      </patternFill>
    </fill>
    <fill>
      <patternFill patternType="solid">
        <fgColor rgb="FF66FF66"/>
        <bgColor indexed="64"/>
      </patternFill>
    </fill>
    <fill>
      <patternFill patternType="lightGray">
        <bgColor theme="0" tint="-0.24994659260841701"/>
      </patternFill>
    </fill>
    <fill>
      <patternFill patternType="lightGray">
        <bgColor theme="0" tint="-0.14996795556505021"/>
      </patternFill>
    </fill>
  </fills>
  <borders count="66">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style="thin">
        <color indexed="64"/>
      </left>
      <right/>
      <top/>
      <bottom style="medium">
        <color indexed="64"/>
      </bottom>
      <diagonal/>
    </border>
    <border>
      <left style="thin">
        <color indexed="64"/>
      </left>
      <right/>
      <top/>
      <bottom style="thin">
        <color indexed="64"/>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double">
        <color auto="1"/>
      </left>
      <right style="thin">
        <color auto="1"/>
      </right>
      <top/>
      <bottom style="thin">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style="thin">
        <color indexed="64"/>
      </top>
      <bottom style="medium">
        <color indexed="64"/>
      </bottom>
      <diagonal/>
    </border>
    <border>
      <left style="double">
        <color indexed="64"/>
      </left>
      <right style="thin">
        <color indexed="64"/>
      </right>
      <top/>
      <bottom style="medium">
        <color indexed="64"/>
      </bottom>
      <diagonal/>
    </border>
    <border>
      <left style="double">
        <color indexed="64"/>
      </left>
      <right style="thin">
        <color indexed="64"/>
      </right>
      <top style="medium">
        <color indexed="64"/>
      </top>
      <bottom/>
      <diagonal/>
    </border>
    <border>
      <left style="double">
        <color auto="1"/>
      </left>
      <right/>
      <top/>
      <bottom/>
      <diagonal/>
    </border>
    <border>
      <left style="double">
        <color auto="1"/>
      </left>
      <right/>
      <top/>
      <bottom style="thin">
        <color indexed="64"/>
      </bottom>
      <diagonal/>
    </border>
    <border>
      <left style="double">
        <color auto="1"/>
      </left>
      <right/>
      <top/>
      <bottom style="medium">
        <color indexed="64"/>
      </bottom>
      <diagonal/>
    </border>
    <border>
      <left style="double">
        <color auto="1"/>
      </left>
      <right/>
      <top style="thin">
        <color auto="1"/>
      </top>
      <bottom style="thin">
        <color auto="1"/>
      </bottom>
      <diagonal/>
    </border>
    <border>
      <left style="double">
        <color auto="1"/>
      </left>
      <right/>
      <top style="thin">
        <color auto="1"/>
      </top>
      <bottom style="medium">
        <color indexed="64"/>
      </bottom>
      <diagonal/>
    </border>
    <border>
      <left style="thin">
        <color indexed="64"/>
      </left>
      <right/>
      <top style="medium">
        <color indexed="64"/>
      </top>
      <bottom/>
      <diagonal/>
    </border>
    <border>
      <left style="double">
        <color auto="1"/>
      </left>
      <right/>
      <top style="medium">
        <color indexed="64"/>
      </top>
      <bottom style="thin">
        <color indexed="64"/>
      </bottom>
      <diagonal/>
    </border>
    <border>
      <left style="thin">
        <color auto="1"/>
      </left>
      <right/>
      <top style="thin">
        <color auto="1"/>
      </top>
      <bottom/>
      <diagonal/>
    </border>
    <border>
      <left/>
      <right style="double">
        <color auto="1"/>
      </right>
      <top/>
      <bottom/>
      <diagonal/>
    </border>
    <border>
      <left style="double">
        <color auto="1"/>
      </left>
      <right/>
      <top style="thin">
        <color auto="1"/>
      </top>
      <bottom/>
      <diagonal/>
    </border>
    <border>
      <left style="thin">
        <color indexed="64"/>
      </left>
      <right/>
      <top style="medium">
        <color indexed="64"/>
      </top>
      <bottom style="thin">
        <color indexed="64"/>
      </bottom>
      <diagonal/>
    </border>
    <border>
      <left style="double">
        <color auto="1"/>
      </left>
      <right style="thin">
        <color auto="1"/>
      </right>
      <top style="medium">
        <color indexed="64"/>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bottom style="double">
        <color auto="1"/>
      </bottom>
      <diagonal/>
    </border>
    <border>
      <left style="thin">
        <color auto="1"/>
      </left>
      <right style="thin">
        <color auto="1"/>
      </right>
      <top/>
      <bottom style="medium">
        <color auto="1"/>
      </bottom>
      <diagonal/>
    </border>
    <border>
      <left style="thin">
        <color indexed="64"/>
      </left>
      <right style="thin">
        <color indexed="64"/>
      </right>
      <top style="thin">
        <color indexed="64"/>
      </top>
      <bottom style="medium">
        <color indexed="64"/>
      </bottom>
      <diagonal/>
    </border>
    <border>
      <left/>
      <right/>
      <top style="double">
        <color auto="1"/>
      </top>
      <bottom/>
      <diagonal/>
    </border>
    <border>
      <left style="thin">
        <color auto="1"/>
      </left>
      <right style="thin">
        <color auto="1"/>
      </right>
      <top style="thin">
        <color auto="1"/>
      </top>
      <bottom/>
      <diagonal/>
    </border>
    <border>
      <left style="thin">
        <color theme="0"/>
      </left>
      <right style="thin">
        <color theme="0"/>
      </right>
      <top/>
      <bottom style="thin">
        <color indexed="64"/>
      </bottom>
      <diagonal/>
    </border>
    <border>
      <left style="thin">
        <color theme="0"/>
      </left>
      <right style="thin">
        <color theme="0"/>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auto="1"/>
      </right>
      <top style="thin">
        <color indexed="64"/>
      </top>
      <bottom style="thin">
        <color indexed="64"/>
      </bottom>
      <diagonal/>
    </border>
    <border>
      <left style="thin">
        <color auto="1"/>
      </left>
      <right style="thin">
        <color theme="0"/>
      </right>
      <top style="thin">
        <color indexed="64"/>
      </top>
      <bottom style="thin">
        <color indexed="64"/>
      </bottom>
      <diagonal/>
    </border>
    <border>
      <left/>
      <right style="thin">
        <color auto="1"/>
      </right>
      <top style="double">
        <color auto="1"/>
      </top>
      <bottom style="medium">
        <color indexed="64"/>
      </bottom>
      <diagonal/>
    </border>
    <border>
      <left style="thin">
        <color auto="1"/>
      </left>
      <right style="thin">
        <color auto="1"/>
      </right>
      <top style="double">
        <color auto="1"/>
      </top>
      <bottom style="medium">
        <color indexed="64"/>
      </bottom>
      <diagonal/>
    </border>
    <border>
      <left style="thin">
        <color auto="1"/>
      </left>
      <right/>
      <top style="double">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622">
    <xf numFmtId="0" fontId="0" fillId="0" borderId="0" xfId="0"/>
    <xf numFmtId="0" fontId="2" fillId="0" borderId="0" xfId="0" applyFont="1"/>
    <xf numFmtId="0" fontId="3" fillId="0" borderId="0" xfId="0" applyFont="1"/>
    <xf numFmtId="0" fontId="4" fillId="0" borderId="0" xfId="0" applyFont="1"/>
    <xf numFmtId="0" fontId="5" fillId="0" borderId="0" xfId="0" applyFont="1" applyAlignment="1">
      <alignment horizontal="center"/>
    </xf>
    <xf numFmtId="0" fontId="5" fillId="0" borderId="0" xfId="0" applyFont="1"/>
    <xf numFmtId="0" fontId="7" fillId="0" borderId="0" xfId="0" applyFont="1" applyAlignment="1">
      <alignment horizontal="center"/>
    </xf>
    <xf numFmtId="0" fontId="7" fillId="0" borderId="2" xfId="0" applyFont="1" applyBorder="1" applyAlignment="1">
      <alignment horizontal="center"/>
    </xf>
    <xf numFmtId="0" fontId="3" fillId="0" borderId="2" xfId="0" applyFont="1" applyBorder="1"/>
    <xf numFmtId="164" fontId="3" fillId="0" borderId="2" xfId="0" applyNumberFormat="1" applyFont="1" applyBorder="1"/>
    <xf numFmtId="0" fontId="3" fillId="0" borderId="3" xfId="0" applyFont="1" applyBorder="1"/>
    <xf numFmtId="164" fontId="3" fillId="0" borderId="3" xfId="0" applyNumberFormat="1" applyFont="1" applyBorder="1"/>
    <xf numFmtId="0" fontId="3" fillId="0" borderId="4" xfId="0" applyFont="1" applyBorder="1"/>
    <xf numFmtId="0" fontId="5" fillId="0" borderId="3" xfId="0" applyFont="1" applyBorder="1"/>
    <xf numFmtId="164" fontId="5" fillId="0" borderId="0" xfId="0" applyNumberFormat="1" applyFont="1"/>
    <xf numFmtId="0" fontId="8" fillId="0" borderId="0" xfId="0" applyFont="1"/>
    <xf numFmtId="0" fontId="3" fillId="0" borderId="6" xfId="0" applyFont="1" applyBorder="1"/>
    <xf numFmtId="0" fontId="3" fillId="0" borderId="7" xfId="0" applyFont="1" applyBorder="1"/>
    <xf numFmtId="0" fontId="3" fillId="0" borderId="8" xfId="0" applyFont="1" applyBorder="1"/>
    <xf numFmtId="0" fontId="5" fillId="0" borderId="6" xfId="0" applyFont="1" applyBorder="1"/>
    <xf numFmtId="0" fontId="5" fillId="0" borderId="8" xfId="0" applyFont="1" applyBorder="1"/>
    <xf numFmtId="0" fontId="5" fillId="0" borderId="5" xfId="0" applyFont="1" applyBorder="1"/>
    <xf numFmtId="0" fontId="4" fillId="0" borderId="5" xfId="0" applyFont="1" applyBorder="1"/>
    <xf numFmtId="0" fontId="7" fillId="0" borderId="6" xfId="0" applyFont="1" applyBorder="1" applyAlignment="1">
      <alignment horizontal="center"/>
    </xf>
    <xf numFmtId="0" fontId="2" fillId="0" borderId="5" xfId="0" applyFont="1" applyBorder="1"/>
    <xf numFmtId="0" fontId="5" fillId="0" borderId="10" xfId="0" applyFont="1" applyBorder="1"/>
    <xf numFmtId="0" fontId="7" fillId="0" borderId="0" xfId="0" applyFont="1"/>
    <xf numFmtId="0" fontId="5" fillId="0" borderId="0" xfId="0" applyFont="1" applyAlignment="1">
      <alignment wrapText="1"/>
    </xf>
    <xf numFmtId="0" fontId="3" fillId="0" borderId="5" xfId="0" applyFont="1" applyBorder="1"/>
    <xf numFmtId="0" fontId="2" fillId="0" borderId="11" xfId="0" applyFont="1" applyBorder="1"/>
    <xf numFmtId="0" fontId="3" fillId="0" borderId="12" xfId="0" applyFont="1" applyBorder="1"/>
    <xf numFmtId="164" fontId="2" fillId="0" borderId="0" xfId="0" applyNumberFormat="1" applyFont="1"/>
    <xf numFmtId="0" fontId="5" fillId="0" borderId="2" xfId="0" applyFont="1" applyBorder="1"/>
    <xf numFmtId="0" fontId="5" fillId="0" borderId="12" xfId="0" applyFont="1" applyBorder="1"/>
    <xf numFmtId="0" fontId="3" fillId="0" borderId="0" xfId="0" applyFont="1" applyAlignment="1">
      <alignment horizontal="left"/>
    </xf>
    <xf numFmtId="0" fontId="3" fillId="0" borderId="2" xfId="0" applyFont="1" applyBorder="1" applyAlignment="1">
      <alignment horizontal="left"/>
    </xf>
    <xf numFmtId="0" fontId="5" fillId="0" borderId="5" xfId="0" applyFont="1" applyBorder="1" applyAlignment="1">
      <alignment wrapText="1"/>
    </xf>
    <xf numFmtId="164" fontId="4" fillId="0" borderId="0" xfId="0" applyNumberFormat="1" applyFont="1"/>
    <xf numFmtId="0" fontId="2" fillId="0" borderId="1" xfId="0" applyFont="1" applyBorder="1"/>
    <xf numFmtId="164" fontId="5" fillId="0" borderId="8" xfId="0" applyNumberFormat="1" applyFont="1" applyBorder="1"/>
    <xf numFmtId="164" fontId="3" fillId="0" borderId="0" xfId="0" applyNumberFormat="1" applyFont="1"/>
    <xf numFmtId="0" fontId="3" fillId="0" borderId="11" xfId="0" applyFont="1" applyBorder="1"/>
    <xf numFmtId="0" fontId="14" fillId="0" borderId="0" xfId="0" applyFont="1" applyAlignment="1">
      <alignment wrapText="1"/>
    </xf>
    <xf numFmtId="0" fontId="15" fillId="0" borderId="0" xfId="0" applyFont="1"/>
    <xf numFmtId="164" fontId="3" fillId="0" borderId="10" xfId="0" applyNumberFormat="1" applyFont="1" applyBorder="1"/>
    <xf numFmtId="0" fontId="7" fillId="0" borderId="15" xfId="0" applyFont="1" applyBorder="1" applyAlignment="1">
      <alignment horizontal="center"/>
    </xf>
    <xf numFmtId="0" fontId="7" fillId="0" borderId="11" xfId="0" applyFont="1" applyBorder="1" applyAlignment="1">
      <alignment horizontal="center"/>
    </xf>
    <xf numFmtId="0" fontId="17" fillId="0" borderId="0" xfId="0" applyFont="1"/>
    <xf numFmtId="0" fontId="2" fillId="0" borderId="0" xfId="0" applyFont="1" applyAlignment="1">
      <alignment horizontal="center" vertical="center" wrapText="1"/>
    </xf>
    <xf numFmtId="0" fontId="5" fillId="0" borderId="2" xfId="0" applyFont="1" applyBorder="1" applyAlignment="1">
      <alignment horizontal="left"/>
    </xf>
    <xf numFmtId="0" fontId="1" fillId="0" borderId="0" xfId="0" applyFont="1" applyAlignment="1">
      <alignment horizontal="center"/>
    </xf>
    <xf numFmtId="0" fontId="4" fillId="0" borderId="0" xfId="0" applyFont="1" applyAlignment="1">
      <alignment horizontal="left"/>
    </xf>
    <xf numFmtId="0" fontId="5" fillId="0" borderId="0" xfId="0" applyFont="1" applyAlignment="1">
      <alignment horizontal="left"/>
    </xf>
    <xf numFmtId="0" fontId="4" fillId="0" borderId="0" xfId="0" applyFont="1" applyAlignment="1">
      <alignment horizontal="center"/>
    </xf>
    <xf numFmtId="0" fontId="4" fillId="0" borderId="2" xfId="0" applyFont="1" applyBorder="1" applyAlignment="1">
      <alignment horizontal="left"/>
    </xf>
    <xf numFmtId="0" fontId="5" fillId="0" borderId="3" xfId="0" applyFont="1" applyBorder="1" applyAlignment="1">
      <alignment horizontal="left"/>
    </xf>
    <xf numFmtId="0" fontId="4" fillId="0" borderId="11" xfId="0" applyFont="1" applyBorder="1" applyAlignment="1">
      <alignment horizontal="center"/>
    </xf>
    <xf numFmtId="0" fontId="4" fillId="0" borderId="5" xfId="0" applyFont="1" applyBorder="1" applyAlignment="1">
      <alignment horizontal="right"/>
    </xf>
    <xf numFmtId="0" fontId="5" fillId="0" borderId="3" xfId="0" applyFont="1" applyBorder="1" applyAlignment="1">
      <alignment wrapText="1"/>
    </xf>
    <xf numFmtId="0" fontId="2" fillId="0" borderId="15" xfId="0" applyFont="1" applyBorder="1"/>
    <xf numFmtId="0" fontId="5" fillId="0" borderId="3" xfId="0" applyFont="1" applyBorder="1" applyAlignment="1">
      <alignment horizontal="right"/>
    </xf>
    <xf numFmtId="0" fontId="16" fillId="0" borderId="0" xfId="0" applyFont="1" applyAlignment="1">
      <alignment horizontal="left" vertical="center" wrapText="1"/>
    </xf>
    <xf numFmtId="0" fontId="19" fillId="0" borderId="0" xfId="0" applyFont="1" applyAlignment="1">
      <alignment vertical="center" wrapText="1"/>
    </xf>
    <xf numFmtId="0" fontId="3" fillId="0" borderId="1" xfId="0" applyFont="1" applyBorder="1"/>
    <xf numFmtId="0" fontId="16" fillId="0" borderId="0" xfId="0" applyFont="1" applyAlignment="1">
      <alignment vertical="center" wrapText="1"/>
    </xf>
    <xf numFmtId="0" fontId="13" fillId="0" borderId="0" xfId="0" applyFont="1"/>
    <xf numFmtId="0" fontId="3" fillId="0" borderId="19" xfId="0" applyFont="1" applyBorder="1"/>
    <xf numFmtId="0" fontId="5" fillId="0" borderId="7" xfId="0" applyFont="1" applyBorder="1"/>
    <xf numFmtId="0" fontId="7" fillId="0" borderId="5" xfId="0" applyFont="1" applyBorder="1"/>
    <xf numFmtId="0" fontId="16" fillId="0" borderId="0" xfId="0" applyFont="1" applyAlignment="1">
      <alignment wrapText="1"/>
    </xf>
    <xf numFmtId="0" fontId="16" fillId="0" borderId="0" xfId="0" applyFont="1" applyAlignment="1">
      <alignment horizontal="center" vertical="center" wrapText="1"/>
    </xf>
    <xf numFmtId="0" fontId="2" fillId="0" borderId="2" xfId="0" applyFont="1" applyBorder="1"/>
    <xf numFmtId="0" fontId="2" fillId="0" borderId="27" xfId="0" applyFont="1" applyBorder="1"/>
    <xf numFmtId="0" fontId="7" fillId="0" borderId="25" xfId="0" applyFont="1" applyBorder="1" applyAlignment="1">
      <alignment horizontal="center"/>
    </xf>
    <xf numFmtId="0" fontId="5" fillId="0" borderId="24" xfId="0" applyFont="1" applyBorder="1" applyAlignment="1">
      <alignment horizontal="center"/>
    </xf>
    <xf numFmtId="0" fontId="2" fillId="0" borderId="24" xfId="0" applyFont="1" applyBorder="1"/>
    <xf numFmtId="0" fontId="3" fillId="0" borderId="24" xfId="0" applyFont="1" applyBorder="1"/>
    <xf numFmtId="9" fontId="3" fillId="0" borderId="21" xfId="0" applyNumberFormat="1" applyFont="1" applyBorder="1"/>
    <xf numFmtId="9" fontId="3" fillId="0" borderId="14" xfId="0" applyNumberFormat="1" applyFont="1" applyBorder="1"/>
    <xf numFmtId="9" fontId="3" fillId="0" borderId="2" xfId="0" applyNumberFormat="1" applyFont="1" applyBorder="1"/>
    <xf numFmtId="0" fontId="5" fillId="0" borderId="31" xfId="0" applyFont="1" applyBorder="1" applyAlignment="1">
      <alignment horizontal="center"/>
    </xf>
    <xf numFmtId="0" fontId="7" fillId="0" borderId="32" xfId="0" applyFont="1" applyBorder="1" applyAlignment="1">
      <alignment horizontal="center"/>
    </xf>
    <xf numFmtId="0" fontId="4" fillId="0" borderId="22" xfId="0" applyFont="1" applyBorder="1"/>
    <xf numFmtId="0" fontId="2" fillId="0" borderId="22" xfId="0" applyFont="1" applyBorder="1"/>
    <xf numFmtId="0" fontId="5" fillId="0" borderId="22" xfId="0" applyFont="1" applyBorder="1"/>
    <xf numFmtId="7" fontId="3" fillId="0" borderId="32" xfId="0" applyNumberFormat="1" applyFont="1" applyBorder="1"/>
    <xf numFmtId="7" fontId="3" fillId="0" borderId="34" xfId="0" applyNumberFormat="1" applyFont="1" applyBorder="1"/>
    <xf numFmtId="7" fontId="5" fillId="0" borderId="31" xfId="0" applyNumberFormat="1" applyFont="1" applyBorder="1"/>
    <xf numFmtId="9" fontId="3" fillId="0" borderId="20" xfId="0" applyNumberFormat="1" applyFont="1" applyBorder="1"/>
    <xf numFmtId="0" fontId="2" fillId="0" borderId="36" xfId="0" applyFont="1" applyBorder="1"/>
    <xf numFmtId="0" fontId="4" fillId="0" borderId="31" xfId="0" applyFont="1" applyBorder="1"/>
    <xf numFmtId="164" fontId="5" fillId="0" borderId="24" xfId="0" applyNumberFormat="1" applyFont="1" applyBorder="1" applyAlignment="1">
      <alignment horizontal="center"/>
    </xf>
    <xf numFmtId="0" fontId="5" fillId="0" borderId="27" xfId="0" applyFont="1" applyBorder="1"/>
    <xf numFmtId="0" fontId="5" fillId="0" borderId="36" xfId="0" applyFont="1" applyBorder="1"/>
    <xf numFmtId="0" fontId="5" fillId="0" borderId="27" xfId="0" applyFont="1" applyBorder="1" applyAlignment="1">
      <alignment wrapText="1"/>
    </xf>
    <xf numFmtId="0" fontId="9" fillId="0" borderId="0" xfId="0" applyFont="1"/>
    <xf numFmtId="7" fontId="3" fillId="0" borderId="35" xfId="0" applyNumberFormat="1" applyFont="1" applyBorder="1"/>
    <xf numFmtId="0" fontId="3" fillId="0" borderId="14" xfId="0" applyFont="1" applyBorder="1"/>
    <xf numFmtId="9" fontId="3" fillId="0" borderId="0" xfId="0" applyNumberFormat="1" applyFont="1"/>
    <xf numFmtId="9" fontId="3" fillId="0" borderId="3" xfId="0" applyNumberFormat="1" applyFont="1" applyBorder="1"/>
    <xf numFmtId="9" fontId="3" fillId="0" borderId="17" xfId="0" applyNumberFormat="1" applyFont="1" applyBorder="1"/>
    <xf numFmtId="0" fontId="7" fillId="0" borderId="24" xfId="0" applyFont="1" applyBorder="1" applyAlignment="1">
      <alignment horizontal="center"/>
    </xf>
    <xf numFmtId="0" fontId="2" fillId="0" borderId="21" xfId="0" applyFont="1" applyBorder="1"/>
    <xf numFmtId="0" fontId="2" fillId="0" borderId="0" xfId="0" applyFont="1" applyAlignment="1">
      <alignment horizontal="center"/>
    </xf>
    <xf numFmtId="0" fontId="5" fillId="0" borderId="0" xfId="0" applyFont="1" applyAlignment="1">
      <alignment horizontal="right"/>
    </xf>
    <xf numFmtId="0" fontId="3" fillId="0" borderId="0" xfId="0" applyFont="1" applyAlignment="1">
      <alignment horizontal="center"/>
    </xf>
    <xf numFmtId="0" fontId="3" fillId="0" borderId="3" xfId="0" applyFont="1" applyBorder="1" applyAlignment="1">
      <alignment horizontal="center"/>
    </xf>
    <xf numFmtId="0" fontId="5" fillId="0" borderId="38" xfId="0" applyFont="1" applyBorder="1"/>
    <xf numFmtId="0" fontId="7" fillId="0" borderId="5" xfId="0" applyFont="1" applyBorder="1" applyAlignment="1">
      <alignment horizontal="center"/>
    </xf>
    <xf numFmtId="0" fontId="19" fillId="0" borderId="0" xfId="0" applyFont="1" applyAlignment="1">
      <alignment wrapText="1"/>
    </xf>
    <xf numFmtId="0" fontId="3" fillId="0" borderId="3" xfId="0" applyFont="1" applyBorder="1" applyAlignment="1">
      <alignment horizontal="center" wrapText="1"/>
    </xf>
    <xf numFmtId="0" fontId="5" fillId="0" borderId="5" xfId="0" applyFont="1" applyBorder="1" applyAlignment="1">
      <alignment horizontal="center"/>
    </xf>
    <xf numFmtId="0" fontId="2" fillId="0" borderId="14" xfId="0" applyFont="1" applyBorder="1"/>
    <xf numFmtId="7" fontId="3" fillId="0" borderId="2" xfId="0" applyNumberFormat="1" applyFont="1" applyBorder="1"/>
    <xf numFmtId="7" fontId="3" fillId="0" borderId="0" xfId="0" applyNumberFormat="1" applyFont="1"/>
    <xf numFmtId="7" fontId="3" fillId="0" borderId="3" xfId="0" applyNumberFormat="1" applyFont="1" applyBorder="1"/>
    <xf numFmtId="7" fontId="3" fillId="0" borderId="4" xfId="0" applyNumberFormat="1" applyFont="1" applyBorder="1"/>
    <xf numFmtId="10" fontId="3" fillId="0" borderId="0" xfId="0" applyNumberFormat="1" applyFont="1"/>
    <xf numFmtId="7" fontId="5" fillId="0" borderId="0" xfId="0" applyNumberFormat="1" applyFont="1"/>
    <xf numFmtId="7" fontId="5" fillId="0" borderId="1" xfId="0" applyNumberFormat="1" applyFont="1" applyBorder="1"/>
    <xf numFmtId="0" fontId="5" fillId="0" borderId="20" xfId="0" applyFont="1" applyBorder="1"/>
    <xf numFmtId="39" fontId="5" fillId="0" borderId="22" xfId="0" applyNumberFormat="1" applyFont="1" applyBorder="1"/>
    <xf numFmtId="7" fontId="5" fillId="0" borderId="5" xfId="0" applyNumberFormat="1" applyFont="1" applyBorder="1"/>
    <xf numFmtId="0" fontId="5" fillId="0" borderId="1" xfId="0" applyFont="1" applyBorder="1"/>
    <xf numFmtId="7" fontId="3" fillId="0" borderId="6" xfId="0" applyNumberFormat="1" applyFont="1" applyBorder="1"/>
    <xf numFmtId="7" fontId="3" fillId="0" borderId="8" xfId="0" applyNumberFormat="1" applyFont="1" applyBorder="1"/>
    <xf numFmtId="7" fontId="5" fillId="0" borderId="12" xfId="0" applyNumberFormat="1" applyFont="1" applyBorder="1"/>
    <xf numFmtId="9" fontId="3" fillId="0" borderId="4" xfId="0" applyNumberFormat="1" applyFont="1" applyBorder="1"/>
    <xf numFmtId="0" fontId="5" fillId="0" borderId="22" xfId="0" applyFont="1" applyBorder="1" applyAlignment="1">
      <alignment horizontal="center"/>
    </xf>
    <xf numFmtId="9" fontId="3" fillId="2" borderId="21" xfId="0" applyNumberFormat="1" applyFont="1" applyFill="1" applyBorder="1"/>
    <xf numFmtId="164" fontId="4" fillId="0" borderId="27" xfId="0" applyNumberFormat="1" applyFont="1" applyBorder="1"/>
    <xf numFmtId="0" fontId="30" fillId="0" borderId="0" xfId="0" applyFont="1" applyAlignment="1">
      <alignment horizontal="center" vertical="center" wrapText="1"/>
    </xf>
    <xf numFmtId="9" fontId="3" fillId="0" borderId="22" xfId="0" applyNumberFormat="1" applyFont="1" applyBorder="1"/>
    <xf numFmtId="0" fontId="3" fillId="0" borderId="0" xfId="0" applyFont="1" applyAlignment="1">
      <alignment wrapText="1"/>
    </xf>
    <xf numFmtId="0" fontId="3" fillId="0" borderId="0" xfId="0" applyFont="1" applyAlignment="1">
      <alignment vertical="center"/>
    </xf>
    <xf numFmtId="0" fontId="30" fillId="0" borderId="0" xfId="0" applyFont="1" applyAlignment="1">
      <alignment vertical="center" wrapText="1"/>
    </xf>
    <xf numFmtId="0" fontId="3" fillId="0" borderId="39" xfId="0" applyFont="1" applyBorder="1"/>
    <xf numFmtId="7" fontId="3" fillId="0" borderId="20" xfId="0" applyNumberFormat="1" applyFont="1" applyBorder="1" applyAlignment="1">
      <alignment horizontal="right"/>
    </xf>
    <xf numFmtId="7" fontId="5" fillId="0" borderId="0" xfId="0" applyNumberFormat="1" applyFont="1" applyAlignment="1">
      <alignment horizontal="right"/>
    </xf>
    <xf numFmtId="7" fontId="5" fillId="0" borderId="4" xfId="0" applyNumberFormat="1" applyFont="1" applyBorder="1" applyAlignment="1">
      <alignment horizontal="right"/>
    </xf>
    <xf numFmtId="7" fontId="3" fillId="0" borderId="22" xfId="0" applyNumberFormat="1" applyFont="1" applyBorder="1"/>
    <xf numFmtId="7" fontId="3" fillId="0" borderId="14" xfId="0" applyNumberFormat="1" applyFont="1" applyBorder="1"/>
    <xf numFmtId="7" fontId="5" fillId="0" borderId="21" xfId="0" applyNumberFormat="1" applyFont="1" applyBorder="1"/>
    <xf numFmtId="7" fontId="5" fillId="0" borderId="14" xfId="0" applyNumberFormat="1" applyFont="1" applyBorder="1"/>
    <xf numFmtId="7" fontId="5" fillId="0" borderId="22" xfId="0" applyNumberFormat="1" applyFont="1" applyBorder="1"/>
    <xf numFmtId="0" fontId="3" fillId="0" borderId="2" xfId="0" applyFont="1" applyBorder="1" applyAlignment="1">
      <alignment horizontal="left" wrapText="1"/>
    </xf>
    <xf numFmtId="7" fontId="3" fillId="0" borderId="1" xfId="0" applyNumberFormat="1" applyFont="1" applyBorder="1" applyAlignment="1">
      <alignment horizontal="right"/>
    </xf>
    <xf numFmtId="7" fontId="3" fillId="0" borderId="12" xfId="0" applyNumberFormat="1" applyFont="1" applyBorder="1" applyAlignment="1">
      <alignment horizontal="right"/>
    </xf>
    <xf numFmtId="39" fontId="3" fillId="0" borderId="0" xfId="0" applyNumberFormat="1" applyFont="1"/>
    <xf numFmtId="39" fontId="3" fillId="0" borderId="5" xfId="0" applyNumberFormat="1" applyFont="1" applyBorder="1"/>
    <xf numFmtId="7" fontId="4" fillId="0" borderId="5" xfId="0" applyNumberFormat="1" applyFont="1" applyBorder="1" applyAlignment="1">
      <alignment horizontal="right"/>
    </xf>
    <xf numFmtId="7" fontId="4" fillId="0" borderId="8" xfId="0" applyNumberFormat="1" applyFont="1" applyBorder="1" applyAlignment="1">
      <alignment horizontal="right"/>
    </xf>
    <xf numFmtId="39" fontId="3" fillId="0" borderId="4" xfId="0" applyNumberFormat="1" applyFont="1" applyBorder="1"/>
    <xf numFmtId="39" fontId="5" fillId="0" borderId="2" xfId="0" applyNumberFormat="1" applyFont="1" applyBorder="1"/>
    <xf numFmtId="39" fontId="5" fillId="0" borderId="4" xfId="0" applyNumberFormat="1" applyFont="1" applyBorder="1"/>
    <xf numFmtId="39" fontId="5" fillId="0" borderId="0" xfId="0" applyNumberFormat="1" applyFont="1"/>
    <xf numFmtId="0" fontId="5" fillId="0" borderId="6" xfId="0" applyFont="1" applyBorder="1" applyAlignment="1">
      <alignment horizontal="center"/>
    </xf>
    <xf numFmtId="7" fontId="3" fillId="0" borderId="40" xfId="0" applyNumberFormat="1" applyFont="1" applyBorder="1"/>
    <xf numFmtId="164" fontId="3" fillId="0" borderId="7" xfId="0" applyNumberFormat="1" applyFont="1" applyBorder="1"/>
    <xf numFmtId="0" fontId="30" fillId="0" borderId="0" xfId="0" applyFont="1" applyAlignment="1">
      <alignment horizontal="left" vertical="center" wrapText="1"/>
    </xf>
    <xf numFmtId="7" fontId="5" fillId="0" borderId="2" xfId="0" applyNumberFormat="1" applyFont="1" applyBorder="1"/>
    <xf numFmtId="7" fontId="5" fillId="0" borderId="4" xfId="0" applyNumberFormat="1" applyFont="1" applyBorder="1"/>
    <xf numFmtId="0" fontId="16" fillId="0" borderId="0" xfId="0" applyFont="1" applyAlignment="1">
      <alignment horizontal="center" vertical="top" wrapText="1"/>
    </xf>
    <xf numFmtId="7" fontId="3" fillId="0" borderId="5" xfId="0" applyNumberFormat="1" applyFont="1" applyBorder="1"/>
    <xf numFmtId="7" fontId="3" fillId="0" borderId="7" xfId="0" applyNumberFormat="1" applyFont="1" applyBorder="1"/>
    <xf numFmtId="7" fontId="5" fillId="0" borderId="13" xfId="0" applyNumberFormat="1" applyFont="1" applyBorder="1"/>
    <xf numFmtId="7" fontId="5" fillId="0" borderId="9" xfId="0" applyNumberFormat="1" applyFont="1" applyBorder="1"/>
    <xf numFmtId="7" fontId="3" fillId="0" borderId="15" xfId="0" applyNumberFormat="1" applyFont="1" applyBorder="1"/>
    <xf numFmtId="7" fontId="3" fillId="0" borderId="17" xfId="0" applyNumberFormat="1" applyFont="1" applyBorder="1"/>
    <xf numFmtId="7" fontId="3" fillId="0" borderId="21" xfId="0" applyNumberFormat="1" applyFont="1" applyBorder="1"/>
    <xf numFmtId="7" fontId="4" fillId="0" borderId="0" xfId="0" applyNumberFormat="1" applyFont="1" applyAlignment="1">
      <alignment horizontal="center"/>
    </xf>
    <xf numFmtId="7" fontId="4" fillId="0" borderId="0" xfId="0" applyNumberFormat="1" applyFont="1"/>
    <xf numFmtId="7" fontId="3" fillId="0" borderId="1" xfId="0" applyNumberFormat="1" applyFont="1" applyBorder="1"/>
    <xf numFmtId="7" fontId="2" fillId="0" borderId="0" xfId="0" applyNumberFormat="1" applyFont="1"/>
    <xf numFmtId="7" fontId="2" fillId="0" borderId="1" xfId="0" applyNumberFormat="1" applyFont="1" applyBorder="1"/>
    <xf numFmtId="0" fontId="3" fillId="0" borderId="2" xfId="0" applyFont="1" applyBorder="1" applyAlignment="1">
      <alignment wrapText="1"/>
    </xf>
    <xf numFmtId="39" fontId="3" fillId="0" borderId="8" xfId="0" applyNumberFormat="1" applyFont="1" applyBorder="1"/>
    <xf numFmtId="39" fontId="5" fillId="0" borderId="6" xfId="0" applyNumberFormat="1" applyFont="1" applyBorder="1"/>
    <xf numFmtId="39" fontId="5" fillId="0" borderId="8" xfId="0" applyNumberFormat="1" applyFont="1" applyBorder="1"/>
    <xf numFmtId="39" fontId="5" fillId="0" borderId="5" xfId="0" applyNumberFormat="1" applyFont="1" applyBorder="1"/>
    <xf numFmtId="0" fontId="18" fillId="0" borderId="0" xfId="0" applyFont="1" applyAlignment="1">
      <alignment horizontal="center"/>
    </xf>
    <xf numFmtId="0" fontId="3" fillId="0" borderId="21" xfId="0" applyFont="1" applyBorder="1"/>
    <xf numFmtId="0" fontId="2" fillId="0" borderId="41" xfId="0" applyFont="1" applyBorder="1"/>
    <xf numFmtId="0" fontId="5" fillId="0" borderId="14" xfId="0" applyFont="1" applyBorder="1"/>
    <xf numFmtId="0" fontId="2" fillId="0" borderId="38" xfId="0" applyFont="1" applyBorder="1"/>
    <xf numFmtId="0" fontId="2" fillId="0" borderId="20" xfId="0" applyFont="1" applyBorder="1"/>
    <xf numFmtId="9" fontId="3" fillId="0" borderId="1" xfId="0" applyNumberFormat="1" applyFont="1" applyBorder="1"/>
    <xf numFmtId="0" fontId="18" fillId="0" borderId="2" xfId="0" applyFont="1" applyBorder="1"/>
    <xf numFmtId="0" fontId="7" fillId="0" borderId="0" xfId="0" applyFont="1" applyAlignment="1">
      <alignment horizontal="center" wrapText="1"/>
    </xf>
    <xf numFmtId="0" fontId="7" fillId="0" borderId="22" xfId="0" applyFont="1" applyBorder="1" applyAlignment="1">
      <alignment horizontal="center"/>
    </xf>
    <xf numFmtId="0" fontId="18" fillId="0" borderId="21" xfId="0" applyFont="1" applyBorder="1"/>
    <xf numFmtId="0" fontId="8" fillId="0" borderId="21" xfId="0" applyFont="1" applyBorder="1"/>
    <xf numFmtId="0" fontId="5" fillId="0" borderId="21" xfId="0" applyFont="1" applyBorder="1"/>
    <xf numFmtId="0" fontId="2" fillId="0" borderId="39" xfId="0" applyFont="1" applyBorder="1"/>
    <xf numFmtId="0" fontId="18" fillId="0" borderId="21" xfId="0" applyFont="1" applyBorder="1" applyAlignment="1">
      <alignment horizontal="center"/>
    </xf>
    <xf numFmtId="0" fontId="4" fillId="0" borderId="39" xfId="0" applyFont="1" applyBorder="1"/>
    <xf numFmtId="0" fontId="5" fillId="0" borderId="39" xfId="0" applyFont="1" applyBorder="1"/>
    <xf numFmtId="9" fontId="3" fillId="5" borderId="21" xfId="0" applyNumberFormat="1" applyFont="1" applyFill="1" applyBorder="1"/>
    <xf numFmtId="0" fontId="4" fillId="0" borderId="41" xfId="0" applyFont="1" applyBorder="1"/>
    <xf numFmtId="0" fontId="5" fillId="0" borderId="41" xfId="0" applyFont="1" applyBorder="1"/>
    <xf numFmtId="0" fontId="4" fillId="0" borderId="14" xfId="0" applyFont="1" applyBorder="1"/>
    <xf numFmtId="0" fontId="18" fillId="0" borderId="2" xfId="0" applyFont="1" applyBorder="1" applyAlignment="1">
      <alignment horizontal="center"/>
    </xf>
    <xf numFmtId="0" fontId="5" fillId="0" borderId="9" xfId="0" applyFont="1" applyBorder="1"/>
    <xf numFmtId="0" fontId="5" fillId="0" borderId="22" xfId="0" applyFont="1" applyBorder="1" applyAlignment="1">
      <alignment wrapText="1"/>
    </xf>
    <xf numFmtId="9" fontId="3" fillId="0" borderId="39" xfId="0" applyNumberFormat="1" applyFont="1" applyBorder="1"/>
    <xf numFmtId="0" fontId="4" fillId="0" borderId="15" xfId="0" applyFont="1" applyBorder="1"/>
    <xf numFmtId="0" fontId="4" fillId="0" borderId="21" xfId="0" applyFont="1" applyBorder="1"/>
    <xf numFmtId="0" fontId="3" fillId="0" borderId="22" xfId="0" applyFont="1" applyBorder="1"/>
    <xf numFmtId="0" fontId="4" fillId="0" borderId="2" xfId="0" applyFont="1" applyBorder="1"/>
    <xf numFmtId="0" fontId="5" fillId="0" borderId="4" xfId="0" applyFont="1" applyBorder="1"/>
    <xf numFmtId="9" fontId="3" fillId="5" borderId="3" xfId="0" applyNumberFormat="1" applyFont="1" applyFill="1" applyBorder="1"/>
    <xf numFmtId="0" fontId="7" fillId="0" borderId="27" xfId="0" applyFont="1" applyBorder="1" applyAlignment="1">
      <alignment horizontal="center"/>
    </xf>
    <xf numFmtId="9" fontId="5" fillId="0" borderId="2" xfId="0" applyNumberFormat="1" applyFont="1" applyBorder="1"/>
    <xf numFmtId="9" fontId="3" fillId="0" borderId="15" xfId="0" applyNumberFormat="1" applyFont="1" applyBorder="1"/>
    <xf numFmtId="0" fontId="2" fillId="5" borderId="3" xfId="0" applyFont="1" applyFill="1" applyBorder="1"/>
    <xf numFmtId="0" fontId="3" fillId="5" borderId="17" xfId="0" applyFont="1" applyFill="1" applyBorder="1"/>
    <xf numFmtId="0" fontId="3" fillId="4" borderId="0" xfId="0" applyFont="1" applyFill="1"/>
    <xf numFmtId="164" fontId="3" fillId="4" borderId="0" xfId="0" applyNumberFormat="1" applyFont="1" applyFill="1"/>
    <xf numFmtId="164" fontId="3" fillId="5" borderId="18" xfId="0" applyNumberFormat="1" applyFont="1" applyFill="1" applyBorder="1"/>
    <xf numFmtId="7" fontId="3" fillId="0" borderId="12" xfId="0" applyNumberFormat="1" applyFont="1" applyBorder="1"/>
    <xf numFmtId="7" fontId="5" fillId="0" borderId="10" xfId="0" applyNumberFormat="1" applyFont="1" applyBorder="1"/>
    <xf numFmtId="7" fontId="8" fillId="0" borderId="0" xfId="0" applyNumberFormat="1" applyFont="1"/>
    <xf numFmtId="7" fontId="5" fillId="0" borderId="8" xfId="0" applyNumberFormat="1" applyFont="1" applyBorder="1"/>
    <xf numFmtId="7" fontId="5" fillId="0" borderId="6" xfId="0" applyNumberFormat="1" applyFont="1" applyBorder="1"/>
    <xf numFmtId="7" fontId="3" fillId="0" borderId="25" xfId="0" applyNumberFormat="1" applyFont="1" applyBorder="1"/>
    <xf numFmtId="7" fontId="3" fillId="0" borderId="26" xfId="0" applyNumberFormat="1" applyFont="1" applyBorder="1"/>
    <xf numFmtId="7" fontId="3" fillId="0" borderId="28" xfId="0" applyNumberFormat="1" applyFont="1" applyBorder="1"/>
    <xf numFmtId="7" fontId="5" fillId="0" borderId="24" xfId="0" applyNumberFormat="1" applyFont="1" applyBorder="1"/>
    <xf numFmtId="7" fontId="2" fillId="5" borderId="26" xfId="0" applyNumberFormat="1" applyFont="1" applyFill="1" applyBorder="1"/>
    <xf numFmtId="7" fontId="3" fillId="5" borderId="26" xfId="0" applyNumberFormat="1" applyFont="1" applyFill="1" applyBorder="1"/>
    <xf numFmtId="7" fontId="3" fillId="0" borderId="24" xfId="0" applyNumberFormat="1" applyFont="1" applyBorder="1"/>
    <xf numFmtId="7" fontId="3" fillId="0" borderId="27" xfId="0" applyNumberFormat="1" applyFont="1" applyBorder="1"/>
    <xf numFmtId="7" fontId="5" fillId="0" borderId="30" xfId="0" applyNumberFormat="1" applyFont="1" applyBorder="1"/>
    <xf numFmtId="7" fontId="3" fillId="5" borderId="34" xfId="0" applyNumberFormat="1" applyFont="1" applyFill="1" applyBorder="1"/>
    <xf numFmtId="7" fontId="3" fillId="2" borderId="26" xfId="0" applyNumberFormat="1" applyFont="1" applyFill="1" applyBorder="1"/>
    <xf numFmtId="9" fontId="3" fillId="2" borderId="2" xfId="0" applyNumberFormat="1" applyFont="1" applyFill="1" applyBorder="1"/>
    <xf numFmtId="7" fontId="3" fillId="0" borderId="33" xfId="0" applyNumberFormat="1" applyFont="1" applyBorder="1"/>
    <xf numFmtId="7" fontId="5" fillId="0" borderId="37" xfId="0" applyNumberFormat="1" applyFont="1" applyBorder="1"/>
    <xf numFmtId="7" fontId="5" fillId="0" borderId="28" xfId="0" applyNumberFormat="1" applyFont="1" applyBorder="1"/>
    <xf numFmtId="7" fontId="5" fillId="0" borderId="32" xfId="0" applyNumberFormat="1" applyFont="1" applyBorder="1"/>
    <xf numFmtId="7" fontId="5" fillId="0" borderId="35" xfId="0" applyNumberFormat="1" applyFont="1" applyBorder="1"/>
    <xf numFmtId="7" fontId="3" fillId="0" borderId="29" xfId="0" applyNumberFormat="1" applyFont="1" applyBorder="1"/>
    <xf numFmtId="7" fontId="5" fillId="0" borderId="42" xfId="0" applyNumberFormat="1" applyFont="1" applyBorder="1"/>
    <xf numFmtId="7" fontId="5" fillId="0" borderId="25" xfId="0" applyNumberFormat="1" applyFont="1" applyBorder="1"/>
    <xf numFmtId="7" fontId="5" fillId="0" borderId="5" xfId="0" applyNumberFormat="1" applyFont="1" applyBorder="1" applyAlignment="1">
      <alignment wrapText="1"/>
    </xf>
    <xf numFmtId="7" fontId="4" fillId="0" borderId="25" xfId="0" applyNumberFormat="1" applyFont="1" applyBorder="1"/>
    <xf numFmtId="9" fontId="3" fillId="5" borderId="2" xfId="0" applyNumberFormat="1" applyFont="1" applyFill="1" applyBorder="1"/>
    <xf numFmtId="7" fontId="3" fillId="5" borderId="40" xfId="0" applyNumberFormat="1" applyFont="1" applyFill="1" applyBorder="1"/>
    <xf numFmtId="9" fontId="3" fillId="5" borderId="22" xfId="0" applyNumberFormat="1" applyFont="1" applyFill="1" applyBorder="1"/>
    <xf numFmtId="9" fontId="3" fillId="5" borderId="0" xfId="0" applyNumberFormat="1" applyFont="1" applyFill="1"/>
    <xf numFmtId="7" fontId="3" fillId="5" borderId="27" xfId="0" applyNumberFormat="1" applyFont="1" applyFill="1" applyBorder="1"/>
    <xf numFmtId="7" fontId="3" fillId="3" borderId="26" xfId="0" applyNumberFormat="1" applyFont="1" applyFill="1" applyBorder="1"/>
    <xf numFmtId="0" fontId="31" fillId="0" borderId="0" xfId="0" applyFont="1" applyAlignment="1">
      <alignment horizontal="center"/>
    </xf>
    <xf numFmtId="0" fontId="32" fillId="0" borderId="5" xfId="0" applyFont="1" applyBorder="1"/>
    <xf numFmtId="0" fontId="32" fillId="0" borderId="0" xfId="0" applyFont="1"/>
    <xf numFmtId="0" fontId="31" fillId="0" borderId="24" xfId="0" applyFont="1" applyBorder="1" applyAlignment="1">
      <alignment horizontal="center"/>
    </xf>
    <xf numFmtId="0" fontId="33" fillId="0" borderId="0" xfId="0" applyFont="1" applyAlignment="1">
      <alignment horizontal="center"/>
    </xf>
    <xf numFmtId="0" fontId="3" fillId="0" borderId="9" xfId="0" applyFont="1" applyBorder="1"/>
    <xf numFmtId="7" fontId="5" fillId="0" borderId="29" xfId="0" applyNumberFormat="1" applyFont="1" applyBorder="1"/>
    <xf numFmtId="7" fontId="3" fillId="0" borderId="31" xfId="0" applyNumberFormat="1" applyFont="1" applyBorder="1"/>
    <xf numFmtId="9" fontId="5" fillId="0" borderId="22" xfId="0" applyNumberFormat="1" applyFont="1" applyBorder="1"/>
    <xf numFmtId="9" fontId="4" fillId="0" borderId="14" xfId="0" applyNumberFormat="1" applyFont="1" applyBorder="1"/>
    <xf numFmtId="7" fontId="4" fillId="0" borderId="28" xfId="0" applyNumberFormat="1" applyFont="1" applyBorder="1"/>
    <xf numFmtId="9" fontId="5" fillId="0" borderId="21" xfId="0" applyNumberFormat="1" applyFont="1" applyBorder="1"/>
    <xf numFmtId="9" fontId="5" fillId="0" borderId="14" xfId="0" applyNumberFormat="1" applyFont="1" applyBorder="1"/>
    <xf numFmtId="7" fontId="3" fillId="0" borderId="2" xfId="0" applyNumberFormat="1" applyFont="1" applyBorder="1" applyAlignment="1">
      <alignment horizontal="right"/>
    </xf>
    <xf numFmtId="0" fontId="3" fillId="0" borderId="6" xfId="0" applyFont="1" applyBorder="1" applyAlignment="1">
      <alignment horizontal="right"/>
    </xf>
    <xf numFmtId="7" fontId="3" fillId="0" borderId="21" xfId="0" applyNumberFormat="1" applyFont="1" applyBorder="1" applyAlignment="1">
      <alignment horizontal="right"/>
    </xf>
    <xf numFmtId="7" fontId="5" fillId="0" borderId="1" xfId="0" applyNumberFormat="1" applyFont="1" applyBorder="1" applyAlignment="1">
      <alignment horizontal="right"/>
    </xf>
    <xf numFmtId="0" fontId="4" fillId="0" borderId="12" xfId="0" applyFont="1" applyBorder="1" applyAlignment="1">
      <alignment horizontal="right"/>
    </xf>
    <xf numFmtId="0" fontId="4" fillId="0" borderId="20" xfId="0" applyFont="1" applyBorder="1"/>
    <xf numFmtId="7" fontId="3" fillId="0" borderId="4" xfId="0" applyNumberFormat="1" applyFont="1" applyBorder="1" applyAlignment="1">
      <alignment horizontal="right"/>
    </xf>
    <xf numFmtId="7" fontId="3" fillId="0" borderId="2" xfId="0" applyNumberFormat="1" applyFont="1" applyBorder="1" applyAlignment="1">
      <alignment wrapText="1"/>
    </xf>
    <xf numFmtId="7" fontId="3" fillId="0" borderId="6" xfId="0" applyNumberFormat="1" applyFont="1" applyBorder="1" applyAlignment="1">
      <alignment wrapText="1"/>
    </xf>
    <xf numFmtId="7" fontId="3" fillId="0" borderId="25" xfId="0" applyNumberFormat="1" applyFont="1" applyBorder="1" applyAlignment="1">
      <alignment wrapText="1"/>
    </xf>
    <xf numFmtId="7" fontId="3" fillId="0" borderId="39" xfId="0" applyNumberFormat="1" applyFont="1" applyBorder="1" applyAlignment="1">
      <alignment wrapText="1"/>
    </xf>
    <xf numFmtId="7" fontId="3" fillId="5" borderId="25" xfId="0" applyNumberFormat="1" applyFont="1" applyFill="1" applyBorder="1"/>
    <xf numFmtId="0" fontId="3" fillId="5" borderId="2" xfId="0" applyFont="1" applyFill="1" applyBorder="1"/>
    <xf numFmtId="0" fontId="3" fillId="5" borderId="25" xfId="0" applyFont="1" applyFill="1" applyBorder="1"/>
    <xf numFmtId="7" fontId="3" fillId="5" borderId="25" xfId="0" applyNumberFormat="1" applyFont="1" applyFill="1" applyBorder="1" applyAlignment="1">
      <alignment wrapText="1"/>
    </xf>
    <xf numFmtId="0" fontId="3" fillId="5" borderId="2" xfId="0" applyFont="1" applyFill="1" applyBorder="1" applyAlignment="1">
      <alignment wrapText="1"/>
    </xf>
    <xf numFmtId="7" fontId="3" fillId="6" borderId="26" xfId="0" applyNumberFormat="1" applyFont="1" applyFill="1" applyBorder="1"/>
    <xf numFmtId="0" fontId="2" fillId="0" borderId="17" xfId="0" applyFont="1" applyBorder="1"/>
    <xf numFmtId="0" fontId="2" fillId="5" borderId="21" xfId="0" applyFont="1" applyFill="1" applyBorder="1"/>
    <xf numFmtId="0" fontId="3" fillId="0" borderId="0" xfId="0" applyFont="1" applyAlignment="1">
      <alignment vertical="top"/>
    </xf>
    <xf numFmtId="0" fontId="3" fillId="0" borderId="39" xfId="0" applyFont="1" applyBorder="1" applyAlignment="1">
      <alignment vertical="top"/>
    </xf>
    <xf numFmtId="7" fontId="3" fillId="0" borderId="26" xfId="0" applyNumberFormat="1" applyFont="1" applyBorder="1" applyAlignment="1">
      <alignment vertical="top"/>
    </xf>
    <xf numFmtId="9" fontId="3" fillId="0" borderId="21" xfId="0" applyNumberFormat="1" applyFont="1" applyBorder="1" applyAlignment="1">
      <alignment vertical="top"/>
    </xf>
    <xf numFmtId="7" fontId="3" fillId="0" borderId="20" xfId="0" applyNumberFormat="1" applyFont="1" applyBorder="1"/>
    <xf numFmtId="0" fontId="3" fillId="5" borderId="39" xfId="0" applyFont="1" applyFill="1" applyBorder="1"/>
    <xf numFmtId="0" fontId="3" fillId="0" borderId="2" xfId="0" applyFont="1" applyBorder="1" applyAlignment="1">
      <alignment horizontal="left" vertical="center" wrapText="1" indent="3"/>
    </xf>
    <xf numFmtId="0" fontId="3" fillId="0" borderId="2" xfId="0" applyFont="1" applyBorder="1" applyAlignment="1">
      <alignment horizontal="left" wrapText="1" indent="3"/>
    </xf>
    <xf numFmtId="0" fontId="3" fillId="0" borderId="3" xfId="0" applyFont="1" applyBorder="1" applyAlignment="1">
      <alignment horizontal="left" vertical="center" wrapText="1" indent="3"/>
    </xf>
    <xf numFmtId="0" fontId="3" fillId="0" borderId="2" xfId="0" applyFont="1" applyBorder="1" applyAlignment="1">
      <alignment horizontal="left" indent="3"/>
    </xf>
    <xf numFmtId="49" fontId="3" fillId="0" borderId="2" xfId="0" applyNumberFormat="1" applyFont="1" applyBorder="1" applyAlignment="1">
      <alignment horizontal="left" vertical="center" wrapText="1" indent="3"/>
    </xf>
    <xf numFmtId="0" fontId="3" fillId="0" borderId="3" xfId="0" applyFont="1" applyBorder="1" applyAlignment="1">
      <alignment horizontal="left" wrapText="1" indent="3"/>
    </xf>
    <xf numFmtId="0" fontId="3" fillId="0" borderId="3" xfId="0" applyFont="1" applyBorder="1" applyAlignment="1">
      <alignment horizontal="left" indent="3"/>
    </xf>
    <xf numFmtId="0" fontId="3" fillId="0" borderId="3" xfId="0" applyFont="1" applyBorder="1" applyAlignment="1">
      <alignment wrapText="1"/>
    </xf>
    <xf numFmtId="0" fontId="3" fillId="0" borderId="7" xfId="0" applyFont="1" applyBorder="1" applyAlignment="1">
      <alignment wrapText="1"/>
    </xf>
    <xf numFmtId="0" fontId="3" fillId="0" borderId="39" xfId="0" applyFont="1" applyBorder="1" applyAlignment="1">
      <alignment wrapText="1"/>
    </xf>
    <xf numFmtId="7" fontId="3" fillId="0" borderId="34" xfId="0" applyNumberFormat="1" applyFont="1" applyBorder="1" applyAlignment="1">
      <alignment wrapText="1"/>
    </xf>
    <xf numFmtId="9" fontId="3" fillId="0" borderId="21" xfId="0" applyNumberFormat="1" applyFont="1" applyBorder="1" applyAlignment="1">
      <alignment wrapText="1"/>
    </xf>
    <xf numFmtId="0" fontId="30" fillId="0" borderId="0" xfId="0" applyFont="1" applyAlignment="1">
      <alignment horizontal="center" wrapText="1"/>
    </xf>
    <xf numFmtId="0" fontId="3" fillId="0" borderId="7" xfId="0" applyFont="1" applyBorder="1" applyAlignment="1">
      <alignment vertical="top"/>
    </xf>
    <xf numFmtId="0" fontId="3" fillId="0" borderId="3" xfId="0" applyFont="1" applyBorder="1" applyAlignment="1">
      <alignment horizontal="left"/>
    </xf>
    <xf numFmtId="7" fontId="3" fillId="0" borderId="6" xfId="0" applyNumberFormat="1" applyFont="1" applyBorder="1" applyAlignment="1">
      <alignment horizontal="right"/>
    </xf>
    <xf numFmtId="7" fontId="3" fillId="1" borderId="15" xfId="0" applyNumberFormat="1" applyFont="1" applyFill="1" applyBorder="1"/>
    <xf numFmtId="7" fontId="5" fillId="0" borderId="45" xfId="0" applyNumberFormat="1" applyFont="1" applyBorder="1"/>
    <xf numFmtId="0" fontId="5" fillId="0" borderId="44" xfId="0" applyFont="1" applyBorder="1"/>
    <xf numFmtId="7" fontId="5" fillId="0" borderId="43" xfId="0" applyNumberFormat="1" applyFont="1" applyBorder="1"/>
    <xf numFmtId="7" fontId="3" fillId="0" borderId="11" xfId="0" applyNumberFormat="1" applyFont="1" applyBorder="1"/>
    <xf numFmtId="9" fontId="3" fillId="0" borderId="38" xfId="0" applyNumberFormat="1" applyFont="1" applyBorder="1"/>
    <xf numFmtId="7" fontId="3" fillId="1" borderId="3" xfId="0" applyNumberFormat="1" applyFont="1" applyFill="1" applyBorder="1"/>
    <xf numFmtId="0" fontId="3" fillId="1" borderId="11" xfId="0" applyFont="1" applyFill="1" applyBorder="1"/>
    <xf numFmtId="0" fontId="3" fillId="1" borderId="7" xfId="0" applyFont="1" applyFill="1" applyBorder="1"/>
    <xf numFmtId="7" fontId="3" fillId="1" borderId="2" xfId="0" applyNumberFormat="1" applyFont="1" applyFill="1" applyBorder="1"/>
    <xf numFmtId="0" fontId="3" fillId="1" borderId="6" xfId="0" applyFont="1" applyFill="1" applyBorder="1"/>
    <xf numFmtId="7" fontId="3" fillId="1" borderId="17" xfId="0" applyNumberFormat="1" applyFont="1" applyFill="1" applyBorder="1"/>
    <xf numFmtId="7" fontId="3" fillId="1" borderId="0" xfId="0" applyNumberFormat="1" applyFont="1" applyFill="1"/>
    <xf numFmtId="0" fontId="3" fillId="1" borderId="0" xfId="0" applyFont="1" applyFill="1"/>
    <xf numFmtId="7" fontId="3" fillId="1" borderId="2" xfId="0" applyNumberFormat="1" applyFont="1" applyFill="1" applyBorder="1" applyAlignment="1">
      <alignment horizontal="left"/>
    </xf>
    <xf numFmtId="0" fontId="3" fillId="1" borderId="6" xfId="0" applyFont="1" applyFill="1" applyBorder="1" applyAlignment="1">
      <alignment horizontal="left"/>
    </xf>
    <xf numFmtId="7" fontId="3" fillId="1" borderId="2" xfId="0" applyNumberFormat="1" applyFont="1" applyFill="1" applyBorder="1" applyAlignment="1">
      <alignment wrapText="1"/>
    </xf>
    <xf numFmtId="7" fontId="3" fillId="1" borderId="6" xfId="0" applyNumberFormat="1" applyFont="1" applyFill="1" applyBorder="1" applyAlignment="1">
      <alignment wrapText="1"/>
    </xf>
    <xf numFmtId="0" fontId="3" fillId="1" borderId="2" xfId="0" applyFont="1" applyFill="1" applyBorder="1"/>
    <xf numFmtId="7" fontId="3" fillId="1" borderId="6" xfId="0" applyNumberFormat="1" applyFont="1" applyFill="1" applyBorder="1"/>
    <xf numFmtId="0" fontId="5" fillId="1" borderId="6" xfId="0" applyFont="1" applyFill="1" applyBorder="1"/>
    <xf numFmtId="0" fontId="5" fillId="1" borderId="11" xfId="0" applyFont="1" applyFill="1" applyBorder="1"/>
    <xf numFmtId="7" fontId="3" fillId="7" borderId="3" xfId="0" applyNumberFormat="1" applyFont="1" applyFill="1" applyBorder="1"/>
    <xf numFmtId="0" fontId="3" fillId="7" borderId="7" xfId="0" applyFont="1" applyFill="1" applyBorder="1"/>
    <xf numFmtId="39" fontId="3" fillId="0" borderId="12" xfId="0" applyNumberFormat="1" applyFont="1" applyBorder="1"/>
    <xf numFmtId="39" fontId="3" fillId="0" borderId="1" xfId="0" applyNumberFormat="1" applyFont="1" applyBorder="1"/>
    <xf numFmtId="0" fontId="2" fillId="0" borderId="6" xfId="0" applyFont="1" applyBorder="1"/>
    <xf numFmtId="0" fontId="3" fillId="0" borderId="3" xfId="0" applyFont="1" applyBorder="1" applyAlignment="1">
      <alignment horizontal="left" indent="2"/>
    </xf>
    <xf numFmtId="7" fontId="3" fillId="2" borderId="2" xfId="0" applyNumberFormat="1" applyFont="1" applyFill="1" applyBorder="1"/>
    <xf numFmtId="164" fontId="3" fillId="2" borderId="21" xfId="0" applyNumberFormat="1" applyFont="1" applyFill="1" applyBorder="1"/>
    <xf numFmtId="0" fontId="2" fillId="2" borderId="2" xfId="0" applyFont="1" applyFill="1" applyBorder="1"/>
    <xf numFmtId="0" fontId="3" fillId="2" borderId="2" xfId="0" applyFont="1" applyFill="1" applyBorder="1"/>
    <xf numFmtId="0" fontId="3" fillId="2" borderId="6" xfId="0" applyFont="1" applyFill="1" applyBorder="1"/>
    <xf numFmtId="0" fontId="2" fillId="0" borderId="0" xfId="0" applyFont="1" applyAlignment="1">
      <alignment vertical="center"/>
    </xf>
    <xf numFmtId="0" fontId="3" fillId="8" borderId="3" xfId="0" applyFont="1" applyFill="1" applyBorder="1"/>
    <xf numFmtId="7" fontId="3" fillId="8" borderId="3" xfId="0" applyNumberFormat="1" applyFont="1" applyFill="1" applyBorder="1"/>
    <xf numFmtId="0" fontId="3" fillId="8" borderId="7" xfId="0" applyFont="1" applyFill="1" applyBorder="1"/>
    <xf numFmtId="0" fontId="3" fillId="8" borderId="3" xfId="0" applyFont="1" applyFill="1" applyBorder="1" applyAlignment="1">
      <alignment horizontal="left" indent="3"/>
    </xf>
    <xf numFmtId="0" fontId="36" fillId="0" borderId="0" xfId="0" applyFont="1" applyAlignment="1">
      <alignment vertical="top" wrapText="1"/>
    </xf>
    <xf numFmtId="0" fontId="0" fillId="0" borderId="0" xfId="0" applyAlignment="1">
      <alignment horizontal="center" vertical="center"/>
    </xf>
    <xf numFmtId="0" fontId="1" fillId="0" borderId="0" xfId="0" applyFont="1" applyAlignment="1">
      <alignment vertical="center" wrapText="1"/>
    </xf>
    <xf numFmtId="0" fontId="38" fillId="0" borderId="0" xfId="0" applyFont="1" applyAlignment="1">
      <alignment horizontal="center" vertical="center" wrapText="1"/>
    </xf>
    <xf numFmtId="0" fontId="36" fillId="0" borderId="0" xfId="0" applyFont="1" applyAlignment="1">
      <alignment horizontal="center" vertical="center" wrapText="1"/>
    </xf>
    <xf numFmtId="0" fontId="35" fillId="0" borderId="0" xfId="0" applyFont="1" applyAlignment="1">
      <alignment vertical="top" wrapText="1"/>
    </xf>
    <xf numFmtId="0" fontId="35" fillId="0" borderId="0" xfId="0" applyFont="1" applyAlignment="1">
      <alignment wrapText="1"/>
    </xf>
    <xf numFmtId="0" fontId="2" fillId="0" borderId="0" xfId="0" applyFont="1" applyAlignment="1">
      <alignment horizontal="left" vertical="center"/>
    </xf>
    <xf numFmtId="0" fontId="17" fillId="0" borderId="0" xfId="0" applyFont="1" applyAlignment="1">
      <alignment horizontal="left" vertical="center"/>
    </xf>
    <xf numFmtId="0" fontId="17" fillId="0" borderId="46" xfId="0" applyFont="1" applyBorder="1"/>
    <xf numFmtId="0" fontId="17" fillId="0" borderId="0" xfId="0" applyFont="1" applyAlignment="1">
      <alignment vertical="top" wrapText="1"/>
    </xf>
    <xf numFmtId="0" fontId="37" fillId="0" borderId="0" xfId="0" applyFont="1"/>
    <xf numFmtId="0" fontId="42" fillId="0" borderId="0" xfId="0" applyFont="1"/>
    <xf numFmtId="0" fontId="2" fillId="0" borderId="7" xfId="0" applyFont="1" applyBorder="1"/>
    <xf numFmtId="0" fontId="2" fillId="0" borderId="18" xfId="0" applyFont="1" applyBorder="1"/>
    <xf numFmtId="0" fontId="8" fillId="0" borderId="7" xfId="0" applyFont="1" applyBorder="1"/>
    <xf numFmtId="0" fontId="8" fillId="0" borderId="7" xfId="0" applyFont="1" applyBorder="1" applyAlignment="1">
      <alignment horizontal="left" vertical="top" wrapText="1"/>
    </xf>
    <xf numFmtId="0" fontId="8" fillId="0" borderId="11" xfId="0" applyFont="1" applyBorder="1" applyAlignment="1">
      <alignment horizontal="left" vertical="top" wrapText="1"/>
    </xf>
    <xf numFmtId="0" fontId="2" fillId="10" borderId="18" xfId="0" applyFont="1" applyFill="1" applyBorder="1"/>
    <xf numFmtId="0" fontId="2" fillId="10" borderId="53" xfId="0" applyFont="1" applyFill="1" applyBorder="1"/>
    <xf numFmtId="0" fontId="2" fillId="10" borderId="54" xfId="0" applyFont="1" applyFill="1" applyBorder="1"/>
    <xf numFmtId="0" fontId="2" fillId="10" borderId="55" xfId="0" applyFont="1" applyFill="1" applyBorder="1"/>
    <xf numFmtId="0" fontId="2" fillId="10" borderId="56" xfId="0" applyFont="1" applyFill="1" applyBorder="1"/>
    <xf numFmtId="7" fontId="2" fillId="0" borderId="18" xfId="0" applyNumberFormat="1" applyFont="1" applyBorder="1"/>
    <xf numFmtId="7" fontId="2" fillId="0" borderId="50" xfId="0" applyNumberFormat="1" applyFont="1" applyBorder="1"/>
    <xf numFmtId="7" fontId="8" fillId="0" borderId="17" xfId="0" applyNumberFormat="1" applyFont="1" applyBorder="1"/>
    <xf numFmtId="0" fontId="0" fillId="0" borderId="0" xfId="0" applyAlignment="1">
      <alignment horizontal="left"/>
    </xf>
    <xf numFmtId="0" fontId="2" fillId="0" borderId="0" xfId="0" applyFont="1" applyAlignment="1">
      <alignment horizontal="left"/>
    </xf>
    <xf numFmtId="0" fontId="8" fillId="0" borderId="0" xfId="0" applyFont="1" applyAlignment="1">
      <alignment horizontal="center"/>
    </xf>
    <xf numFmtId="0" fontId="8" fillId="0" borderId="6" xfId="0" applyFont="1" applyBorder="1" applyAlignment="1">
      <alignment horizontal="center"/>
    </xf>
    <xf numFmtId="0" fontId="8" fillId="0" borderId="16" xfId="0" applyFont="1" applyBorder="1" applyAlignment="1">
      <alignment horizontal="center"/>
    </xf>
    <xf numFmtId="0" fontId="8" fillId="0" borderId="16" xfId="0" applyFont="1" applyBorder="1" applyAlignment="1">
      <alignment horizontal="center" wrapText="1"/>
    </xf>
    <xf numFmtId="0" fontId="8" fillId="0" borderId="21" xfId="0" applyFont="1" applyBorder="1" applyAlignment="1">
      <alignment horizontal="center" wrapText="1"/>
    </xf>
    <xf numFmtId="0" fontId="2" fillId="0" borderId="7" xfId="0" applyFont="1" applyBorder="1" applyAlignment="1">
      <alignment horizontal="center"/>
    </xf>
    <xf numFmtId="166" fontId="2" fillId="0" borderId="18" xfId="0" applyNumberFormat="1" applyFont="1" applyBorder="1"/>
    <xf numFmtId="165" fontId="2" fillId="0" borderId="18" xfId="0" applyNumberFormat="1" applyFont="1" applyBorder="1"/>
    <xf numFmtId="166" fontId="2" fillId="0" borderId="18" xfId="0" applyNumberFormat="1" applyFont="1" applyBorder="1" applyAlignment="1">
      <alignment horizontal="right"/>
    </xf>
    <xf numFmtId="0" fontId="2" fillId="0" borderId="11" xfId="0" applyFont="1" applyBorder="1" applyAlignment="1">
      <alignment horizontal="center"/>
    </xf>
    <xf numFmtId="166" fontId="2" fillId="0" borderId="17" xfId="0" applyNumberFormat="1" applyFont="1" applyBorder="1"/>
    <xf numFmtId="0" fontId="8" fillId="0" borderId="12" xfId="0" applyFont="1" applyBorder="1" applyAlignment="1">
      <alignment horizontal="center"/>
    </xf>
    <xf numFmtId="0" fontId="8" fillId="0" borderId="47" xfId="0" applyFont="1" applyBorder="1" applyAlignment="1">
      <alignment horizontal="center"/>
    </xf>
    <xf numFmtId="0" fontId="8" fillId="0" borderId="47" xfId="0" applyFont="1" applyBorder="1" applyAlignment="1">
      <alignment horizontal="center" wrapText="1"/>
    </xf>
    <xf numFmtId="7" fontId="8" fillId="0" borderId="38" xfId="0" applyNumberFormat="1" applyFont="1" applyBorder="1"/>
    <xf numFmtId="166" fontId="2" fillId="0" borderId="50" xfId="0" applyNumberFormat="1" applyFont="1" applyBorder="1"/>
    <xf numFmtId="165" fontId="2" fillId="0" borderId="50" xfId="0" applyNumberFormat="1" applyFont="1" applyBorder="1"/>
    <xf numFmtId="0" fontId="37" fillId="0" borderId="0" xfId="0" applyFont="1" applyAlignment="1">
      <alignment vertical="center"/>
    </xf>
    <xf numFmtId="0" fontId="40" fillId="0" borderId="0" xfId="0" applyFont="1" applyAlignment="1">
      <alignment vertical="center"/>
    </xf>
    <xf numFmtId="0" fontId="7" fillId="0" borderId="0" xfId="0" applyFont="1" applyAlignment="1">
      <alignment vertical="center"/>
    </xf>
    <xf numFmtId="0" fontId="17" fillId="0" borderId="0" xfId="0" applyFont="1" applyAlignment="1">
      <alignment horizontal="left"/>
    </xf>
    <xf numFmtId="0" fontId="36" fillId="0" borderId="0" xfId="0" applyFont="1" applyAlignment="1">
      <alignment horizontal="left" vertical="top" wrapText="1"/>
    </xf>
    <xf numFmtId="0" fontId="18" fillId="0" borderId="0" xfId="0" applyFont="1"/>
    <xf numFmtId="0" fontId="48" fillId="0" borderId="0" xfId="0" applyFont="1" applyAlignment="1">
      <alignment horizontal="left" vertical="center"/>
    </xf>
    <xf numFmtId="0" fontId="48" fillId="0" borderId="0" xfId="0" applyFont="1"/>
    <xf numFmtId="0" fontId="47" fillId="0" borderId="0" xfId="0" applyFont="1"/>
    <xf numFmtId="0" fontId="7" fillId="0" borderId="1" xfId="0" applyFont="1" applyBorder="1" applyAlignment="1">
      <alignment vertical="center"/>
    </xf>
    <xf numFmtId="164" fontId="3" fillId="2" borderId="2" xfId="0" applyNumberFormat="1" applyFont="1" applyFill="1" applyBorder="1"/>
    <xf numFmtId="7" fontId="3" fillId="1" borderId="34" xfId="0" applyNumberFormat="1" applyFont="1" applyFill="1" applyBorder="1"/>
    <xf numFmtId="9" fontId="3" fillId="1" borderId="21" xfId="0" applyNumberFormat="1" applyFont="1" applyFill="1" applyBorder="1"/>
    <xf numFmtId="0" fontId="3" fillId="0" borderId="17" xfId="0" applyFont="1" applyBorder="1"/>
    <xf numFmtId="0" fontId="34" fillId="0" borderId="0" xfId="0" applyFont="1" applyAlignment="1">
      <alignment horizontal="left" indent="2"/>
    </xf>
    <xf numFmtId="0" fontId="42" fillId="0" borderId="0" xfId="0" applyFont="1" applyAlignment="1">
      <alignment horizontal="center" vertical="center"/>
    </xf>
    <xf numFmtId="0" fontId="51" fillId="0" borderId="0" xfId="0" applyFont="1" applyAlignment="1">
      <alignment horizontal="center" vertical="center"/>
    </xf>
    <xf numFmtId="8" fontId="3" fillId="0" borderId="0" xfId="0" applyNumberFormat="1" applyFont="1"/>
    <xf numFmtId="0" fontId="30" fillId="0" borderId="0" xfId="0" applyFont="1" applyAlignment="1">
      <alignment wrapText="1"/>
    </xf>
    <xf numFmtId="7" fontId="3" fillId="0" borderId="8" xfId="0" applyNumberFormat="1" applyFont="1" applyBorder="1" applyAlignment="1">
      <alignment horizontal="right"/>
    </xf>
    <xf numFmtId="0" fontId="3" fillId="0" borderId="4" xfId="0" applyFont="1" applyBorder="1" applyAlignment="1">
      <alignment horizontal="left" indent="3"/>
    </xf>
    <xf numFmtId="0" fontId="7" fillId="0" borderId="1" xfId="0" applyFont="1" applyBorder="1" applyAlignment="1">
      <alignment horizontal="left"/>
    </xf>
    <xf numFmtId="7" fontId="7" fillId="0" borderId="0" xfId="0" applyNumberFormat="1" applyFont="1"/>
    <xf numFmtId="7" fontId="7" fillId="0" borderId="0" xfId="0" applyNumberFormat="1" applyFont="1" applyAlignment="1">
      <alignment vertical="top"/>
    </xf>
    <xf numFmtId="39" fontId="8" fillId="0" borderId="0" xfId="0" applyNumberFormat="1" applyFont="1"/>
    <xf numFmtId="39" fontId="7" fillId="0" borderId="0" xfId="0" applyNumberFormat="1" applyFont="1"/>
    <xf numFmtId="7" fontId="7" fillId="0" borderId="0" xfId="0" applyNumberFormat="1" applyFont="1" applyAlignment="1">
      <alignment wrapText="1"/>
    </xf>
    <xf numFmtId="7" fontId="5" fillId="0" borderId="0" xfId="0" applyNumberFormat="1" applyFont="1" applyAlignment="1">
      <alignment wrapText="1"/>
    </xf>
    <xf numFmtId="0" fontId="7" fillId="0" borderId="0" xfId="0" applyFont="1" applyAlignment="1">
      <alignment horizontal="right"/>
    </xf>
    <xf numFmtId="10" fontId="7" fillId="0" borderId="0" xfId="0" applyNumberFormat="1" applyFont="1" applyAlignment="1">
      <alignment horizontal="left"/>
    </xf>
    <xf numFmtId="164" fontId="7" fillId="0" borderId="0" xfId="0" applyNumberFormat="1" applyFont="1"/>
    <xf numFmtId="7" fontId="7" fillId="0" borderId="0" xfId="0" applyNumberFormat="1" applyFont="1" applyAlignment="1">
      <alignment horizontal="right"/>
    </xf>
    <xf numFmtId="0" fontId="17" fillId="0" borderId="0" xfId="0" applyFont="1" applyAlignment="1">
      <alignment vertical="center"/>
    </xf>
    <xf numFmtId="0" fontId="7" fillId="0" borderId="2" xfId="0" applyFont="1" applyBorder="1"/>
    <xf numFmtId="0" fontId="17" fillId="0" borderId="2" xfId="0" applyFont="1" applyBorder="1"/>
    <xf numFmtId="5" fontId="17" fillId="0" borderId="0" xfId="0" applyNumberFormat="1" applyFont="1"/>
    <xf numFmtId="3" fontId="17" fillId="0" borderId="0" xfId="0" applyNumberFormat="1" applyFont="1"/>
    <xf numFmtId="3" fontId="18" fillId="0" borderId="0" xfId="0" applyNumberFormat="1" applyFont="1" applyAlignment="1">
      <alignment horizontal="right"/>
    </xf>
    <xf numFmtId="5" fontId="17" fillId="0" borderId="2" xfId="0" applyNumberFormat="1" applyFont="1" applyBorder="1"/>
    <xf numFmtId="0" fontId="17" fillId="0" borderId="0" xfId="0" applyFont="1" applyAlignment="1">
      <alignment horizontal="left" indent="1"/>
    </xf>
    <xf numFmtId="5" fontId="18" fillId="0" borderId="0" xfId="0" applyNumberFormat="1" applyFont="1"/>
    <xf numFmtId="5" fontId="2" fillId="0" borderId="0" xfId="0" applyNumberFormat="1" applyFont="1"/>
    <xf numFmtId="0" fontId="17" fillId="0" borderId="1" xfId="0" applyFont="1" applyBorder="1"/>
    <xf numFmtId="5" fontId="18" fillId="0" borderId="2" xfId="0" applyNumberFormat="1" applyFont="1" applyBorder="1"/>
    <xf numFmtId="0" fontId="18" fillId="0" borderId="0" xfId="0" applyFont="1" applyAlignment="1">
      <alignment horizontal="right"/>
    </xf>
    <xf numFmtId="0" fontId="55" fillId="0" borderId="60" xfId="0" applyFont="1" applyBorder="1"/>
    <xf numFmtId="5" fontId="55" fillId="0" borderId="61" xfId="0" applyNumberFormat="1" applyFont="1" applyBorder="1"/>
    <xf numFmtId="0" fontId="35" fillId="0" borderId="0" xfId="0" applyFont="1" applyAlignment="1">
      <alignment vertical="center" wrapText="1"/>
    </xf>
    <xf numFmtId="170" fontId="17" fillId="0" borderId="0" xfId="0" applyNumberFormat="1" applyFont="1" applyAlignment="1">
      <alignment vertical="top" wrapText="1"/>
    </xf>
    <xf numFmtId="169" fontId="17" fillId="0" borderId="2" xfId="0" applyNumberFormat="1" applyFont="1" applyBorder="1" applyAlignment="1">
      <alignment vertical="top" wrapText="1"/>
    </xf>
    <xf numFmtId="169" fontId="18" fillId="0" borderId="0" xfId="0" applyNumberFormat="1" applyFont="1" applyAlignment="1">
      <alignment vertical="top" wrapText="1"/>
    </xf>
    <xf numFmtId="0" fontId="17" fillId="0" borderId="0" xfId="0" applyFont="1" applyAlignment="1">
      <alignment horizontal="right" indent="1"/>
    </xf>
    <xf numFmtId="5" fontId="18" fillId="13" borderId="0" xfId="0" applyNumberFormat="1" applyFont="1" applyFill="1"/>
    <xf numFmtId="5" fontId="55" fillId="13" borderId="0" xfId="0" applyNumberFormat="1" applyFont="1" applyFill="1"/>
    <xf numFmtId="9" fontId="18" fillId="13" borderId="0" xfId="0" applyNumberFormat="1" applyFont="1" applyFill="1"/>
    <xf numFmtId="9" fontId="55" fillId="13" borderId="0" xfId="0" applyNumberFormat="1" applyFont="1" applyFill="1"/>
    <xf numFmtId="0" fontId="18" fillId="14" borderId="0" xfId="0" applyFont="1" applyFill="1"/>
    <xf numFmtId="5" fontId="18" fillId="14" borderId="0" xfId="0" applyNumberFormat="1" applyFont="1" applyFill="1"/>
    <xf numFmtId="169" fontId="35" fillId="0" borderId="0" xfId="0" applyNumberFormat="1" applyFont="1" applyAlignment="1">
      <alignment wrapText="1"/>
    </xf>
    <xf numFmtId="7" fontId="3" fillId="0" borderId="3" xfId="0" applyNumberFormat="1" applyFont="1" applyBorder="1" applyAlignment="1">
      <alignment horizontal="right"/>
    </xf>
    <xf numFmtId="0" fontId="3" fillId="0" borderId="7" xfId="0" applyFont="1" applyBorder="1" applyAlignment="1">
      <alignment horizontal="right"/>
    </xf>
    <xf numFmtId="0" fontId="4" fillId="0" borderId="8" xfId="0" applyFont="1" applyBorder="1" applyAlignment="1">
      <alignment horizontal="right"/>
    </xf>
    <xf numFmtId="7" fontId="3" fillId="0" borderId="0" xfId="0" applyNumberFormat="1" applyFont="1" applyAlignment="1">
      <alignment horizontal="right"/>
    </xf>
    <xf numFmtId="0" fontId="3" fillId="0" borderId="5" xfId="0" applyFont="1" applyBorder="1" applyAlignment="1">
      <alignment horizontal="center"/>
    </xf>
    <xf numFmtId="0" fontId="3" fillId="0" borderId="31" xfId="0" applyFont="1" applyBorder="1"/>
    <xf numFmtId="0" fontId="35" fillId="0" borderId="0" xfId="0" applyFont="1" applyAlignment="1">
      <alignment horizontal="left" vertical="top" wrapText="1"/>
    </xf>
    <xf numFmtId="0" fontId="35" fillId="0" borderId="0" xfId="0" applyFont="1" applyAlignment="1">
      <alignment horizontal="left" wrapText="1"/>
    </xf>
    <xf numFmtId="165" fontId="35" fillId="0" borderId="0" xfId="0" applyNumberFormat="1" applyFont="1" applyAlignment="1">
      <alignment horizontal="right" wrapText="1"/>
    </xf>
    <xf numFmtId="0" fontId="17" fillId="0" borderId="0" xfId="0" applyFont="1" applyAlignment="1">
      <alignment horizontal="right"/>
    </xf>
    <xf numFmtId="0" fontId="5" fillId="0" borderId="0" xfId="0" applyFont="1" applyAlignment="1">
      <alignment horizontal="left" wrapText="1"/>
    </xf>
    <xf numFmtId="0" fontId="5" fillId="0" borderId="2" xfId="0" applyFont="1" applyBorder="1" applyAlignment="1">
      <alignment horizontal="left" wrapText="1"/>
    </xf>
    <xf numFmtId="164" fontId="3" fillId="0" borderId="8" xfId="0" applyNumberFormat="1" applyFont="1" applyBorder="1"/>
    <xf numFmtId="164" fontId="3" fillId="0" borderId="5" xfId="0" applyNumberFormat="1" applyFont="1" applyBorder="1"/>
    <xf numFmtId="0" fontId="7" fillId="0" borderId="38" xfId="0" applyFont="1" applyBorder="1" applyAlignment="1">
      <alignment horizontal="center"/>
    </xf>
    <xf numFmtId="7" fontId="3" fillId="4" borderId="3" xfId="0" applyNumberFormat="1" applyFont="1" applyFill="1" applyBorder="1"/>
    <xf numFmtId="0" fontId="3" fillId="4" borderId="7" xfId="0" applyFont="1" applyFill="1" applyBorder="1"/>
    <xf numFmtId="7" fontId="3" fillId="4" borderId="2" xfId="0" applyNumberFormat="1" applyFont="1" applyFill="1" applyBorder="1"/>
    <xf numFmtId="0" fontId="3" fillId="4" borderId="6" xfId="0" applyFont="1" applyFill="1" applyBorder="1"/>
    <xf numFmtId="7" fontId="5" fillId="0" borderId="17" xfId="0" applyNumberFormat="1" applyFont="1" applyBorder="1"/>
    <xf numFmtId="7" fontId="3" fillId="12" borderId="3" xfId="0" applyNumberFormat="1" applyFont="1" applyFill="1" applyBorder="1"/>
    <xf numFmtId="7" fontId="3" fillId="15" borderId="3" xfId="0" applyNumberFormat="1" applyFont="1" applyFill="1" applyBorder="1"/>
    <xf numFmtId="7" fontId="3" fillId="16" borderId="3" xfId="0" applyNumberFormat="1" applyFont="1" applyFill="1" applyBorder="1"/>
    <xf numFmtId="0" fontId="2" fillId="0" borderId="18" xfId="0" applyFont="1" applyBorder="1" applyAlignment="1">
      <alignment horizontal="center"/>
    </xf>
    <xf numFmtId="0" fontId="2" fillId="0" borderId="21" xfId="0" applyFont="1" applyBorder="1" applyAlignment="1">
      <alignment horizontal="center"/>
    </xf>
    <xf numFmtId="168" fontId="2" fillId="0" borderId="6" xfId="0" applyNumberFormat="1" applyFont="1" applyBorder="1" applyAlignment="1">
      <alignment horizontal="center"/>
    </xf>
    <xf numFmtId="0" fontId="2" fillId="0" borderId="17" xfId="0" applyFont="1" applyBorder="1" applyAlignment="1">
      <alignment horizontal="center"/>
    </xf>
    <xf numFmtId="166" fontId="2" fillId="0" borderId="16" xfId="0" applyNumberFormat="1" applyFont="1" applyBorder="1"/>
    <xf numFmtId="166" fontId="2" fillId="0" borderId="7" xfId="0" applyNumberFormat="1" applyFont="1" applyBorder="1"/>
    <xf numFmtId="173" fontId="2" fillId="0" borderId="16" xfId="0" applyNumberFormat="1" applyFont="1" applyBorder="1"/>
    <xf numFmtId="164" fontId="2" fillId="0" borderId="18" xfId="0" applyNumberFormat="1" applyFont="1" applyBorder="1"/>
    <xf numFmtId="168" fontId="2" fillId="0" borderId="18" xfId="0" applyNumberFormat="1" applyFont="1" applyBorder="1" applyAlignment="1">
      <alignment horizontal="center"/>
    </xf>
    <xf numFmtId="168" fontId="2" fillId="0" borderId="50" xfId="0" applyNumberFormat="1" applyFont="1" applyBorder="1" applyAlignment="1">
      <alignment horizontal="center"/>
    </xf>
    <xf numFmtId="166" fontId="2" fillId="0" borderId="11" xfId="0" applyNumberFormat="1" applyFont="1" applyBorder="1"/>
    <xf numFmtId="0" fontId="8" fillId="0" borderId="22" xfId="0" applyFont="1" applyBorder="1" applyAlignment="1">
      <alignment horizontal="center" wrapText="1"/>
    </xf>
    <xf numFmtId="166" fontId="2" fillId="0" borderId="15" xfId="0" applyNumberFormat="1" applyFont="1" applyBorder="1"/>
    <xf numFmtId="0" fontId="2" fillId="0" borderId="23" xfId="0" applyFont="1" applyBorder="1" applyAlignment="1">
      <alignment horizontal="center"/>
    </xf>
    <xf numFmtId="0" fontId="2" fillId="0" borderId="62" xfId="0" applyFont="1" applyBorder="1" applyAlignment="1">
      <alignment horizontal="center"/>
    </xf>
    <xf numFmtId="0" fontId="2" fillId="0" borderId="63" xfId="0" applyFont="1" applyBorder="1" applyAlignment="1">
      <alignment horizontal="center"/>
    </xf>
    <xf numFmtId="0" fontId="2" fillId="0" borderId="64" xfId="0" applyFont="1" applyBorder="1" applyAlignment="1">
      <alignment horizontal="center"/>
    </xf>
    <xf numFmtId="0" fontId="2" fillId="0" borderId="65" xfId="0" applyFont="1" applyBorder="1" applyAlignment="1">
      <alignment horizontal="center"/>
    </xf>
    <xf numFmtId="39" fontId="5" fillId="0" borderId="15" xfId="0" applyNumberFormat="1" applyFont="1" applyBorder="1"/>
    <xf numFmtId="0" fontId="4" fillId="0" borderId="3" xfId="0" applyFont="1" applyBorder="1"/>
    <xf numFmtId="0" fontId="3" fillId="0" borderId="18" xfId="0" applyFont="1" applyBorder="1"/>
    <xf numFmtId="7" fontId="3" fillId="0" borderId="18" xfId="0" applyNumberFormat="1" applyFont="1" applyBorder="1"/>
    <xf numFmtId="0" fontId="5" fillId="4" borderId="0" xfId="0" applyFont="1" applyFill="1"/>
    <xf numFmtId="0" fontId="5" fillId="4" borderId="3" xfId="0" applyFont="1" applyFill="1" applyBorder="1"/>
    <xf numFmtId="7" fontId="5" fillId="4" borderId="4" xfId="0" applyNumberFormat="1" applyFont="1" applyFill="1" applyBorder="1"/>
    <xf numFmtId="0" fontId="5" fillId="4" borderId="8" xfId="0" applyFont="1" applyFill="1" applyBorder="1"/>
    <xf numFmtId="7" fontId="5" fillId="4" borderId="0" xfId="0" applyNumberFormat="1" applyFont="1" applyFill="1"/>
    <xf numFmtId="0" fontId="5" fillId="4" borderId="5" xfId="0" applyFont="1" applyFill="1" applyBorder="1"/>
    <xf numFmtId="7" fontId="3" fillId="4" borderId="15" xfId="0" applyNumberFormat="1" applyFont="1" applyFill="1" applyBorder="1"/>
    <xf numFmtId="0" fontId="3" fillId="4" borderId="11" xfId="0" applyFont="1" applyFill="1" applyBorder="1"/>
    <xf numFmtId="0" fontId="4" fillId="0" borderId="3" xfId="0" applyFont="1" applyBorder="1" applyAlignment="1">
      <alignment horizontal="left" indent="3"/>
    </xf>
    <xf numFmtId="0" fontId="35" fillId="0" borderId="2" xfId="0" applyFont="1" applyBorder="1"/>
    <xf numFmtId="0" fontId="58" fillId="0" borderId="0" xfId="0" applyFont="1" applyAlignment="1">
      <alignment horizontal="left"/>
    </xf>
    <xf numFmtId="0" fontId="35" fillId="0" borderId="0" xfId="0" applyFont="1"/>
    <xf numFmtId="0" fontId="35" fillId="0" borderId="5" xfId="0" applyFont="1" applyBorder="1"/>
    <xf numFmtId="0" fontId="9" fillId="0" borderId="0" xfId="0" applyFont="1" applyAlignment="1">
      <alignment horizontal="left" wrapText="1"/>
    </xf>
    <xf numFmtId="0" fontId="5" fillId="0" borderId="2" xfId="0" applyFont="1" applyBorder="1" applyAlignment="1">
      <alignment horizontal="center"/>
    </xf>
    <xf numFmtId="0" fontId="20" fillId="0" borderId="0" xfId="0" applyFont="1" applyAlignment="1">
      <alignment horizontal="center" vertical="center" wrapText="1"/>
    </xf>
    <xf numFmtId="0" fontId="0" fillId="0" borderId="0" xfId="0" applyAlignment="1">
      <alignment horizontal="center" vertical="center"/>
    </xf>
    <xf numFmtId="0" fontId="38" fillId="0" borderId="0" xfId="0" applyFont="1" applyAlignment="1">
      <alignment horizontal="center" vertical="center" wrapText="1"/>
    </xf>
    <xf numFmtId="0" fontId="36" fillId="0" borderId="0" xfId="0" applyFont="1" applyAlignment="1">
      <alignment horizontal="center" vertical="center" wrapText="1"/>
    </xf>
    <xf numFmtId="0" fontId="2" fillId="0" borderId="0" xfId="0" applyFont="1" applyAlignment="1">
      <alignment horizontal="left"/>
    </xf>
    <xf numFmtId="0" fontId="35" fillId="0" borderId="0" xfId="0" applyFont="1" applyAlignment="1">
      <alignment horizontal="left" vertical="top" wrapText="1"/>
    </xf>
    <xf numFmtId="0" fontId="35" fillId="0" borderId="0" xfId="0" applyFont="1" applyAlignment="1">
      <alignment horizontal="left" vertical="center" wrapText="1"/>
    </xf>
    <xf numFmtId="0" fontId="35" fillId="0" borderId="0" xfId="0" applyFont="1" applyAlignment="1">
      <alignment horizontal="left" wrapText="1"/>
    </xf>
    <xf numFmtId="169" fontId="35" fillId="0" borderId="0" xfId="0" applyNumberFormat="1" applyFont="1" applyAlignment="1">
      <alignment horizontal="right" wrapText="1"/>
    </xf>
    <xf numFmtId="0" fontId="50" fillId="0" borderId="0" xfId="0" applyFont="1" applyAlignment="1">
      <alignment horizontal="left" wrapText="1"/>
    </xf>
    <xf numFmtId="165" fontId="35" fillId="0" borderId="0" xfId="0" applyNumberFormat="1" applyFont="1" applyAlignment="1">
      <alignment horizontal="right" wrapText="1"/>
    </xf>
    <xf numFmtId="0" fontId="39" fillId="0" borderId="0" xfId="0" applyFont="1" applyAlignment="1">
      <alignment horizontal="left" wrapText="1"/>
    </xf>
    <xf numFmtId="6" fontId="35" fillId="0" borderId="0" xfId="0" applyNumberFormat="1" applyFont="1" applyAlignment="1">
      <alignment horizontal="left" wrapText="1"/>
    </xf>
    <xf numFmtId="166" fontId="52" fillId="0" borderId="0" xfId="0" applyNumberFormat="1" applyFont="1" applyAlignment="1">
      <alignment wrapText="1"/>
    </xf>
    <xf numFmtId="0" fontId="2" fillId="0" borderId="0" xfId="0" applyFont="1" applyAlignment="1">
      <alignment horizontal="left" indent="2"/>
    </xf>
    <xf numFmtId="0" fontId="17" fillId="0" borderId="0" xfId="0" applyFont="1" applyAlignment="1">
      <alignment horizontal="left"/>
    </xf>
    <xf numFmtId="0" fontId="37" fillId="0" borderId="0" xfId="0" applyFont="1" applyAlignment="1">
      <alignment horizontal="center" vertical="top"/>
    </xf>
    <xf numFmtId="0" fontId="7" fillId="0" borderId="1" xfId="0" applyFont="1" applyBorder="1" applyAlignment="1">
      <alignment horizontal="left" vertical="center"/>
    </xf>
    <xf numFmtId="0" fontId="37" fillId="0" borderId="0" xfId="0" applyFont="1" applyAlignment="1">
      <alignment horizontal="center" vertical="center"/>
    </xf>
    <xf numFmtId="0" fontId="40" fillId="0" borderId="0" xfId="0" applyFont="1" applyAlignment="1">
      <alignment horizontal="center" vertical="center"/>
    </xf>
    <xf numFmtId="0" fontId="7" fillId="0" borderId="0" xfId="0" applyFont="1" applyAlignment="1">
      <alignment horizontal="left" vertical="center"/>
    </xf>
    <xf numFmtId="0" fontId="44" fillId="0" borderId="0" xfId="0" applyFont="1" applyAlignment="1">
      <alignment horizontal="left"/>
    </xf>
    <xf numFmtId="0" fontId="2" fillId="0" borderId="0" xfId="0" applyFont="1" applyAlignment="1">
      <alignment horizontal="left" vertical="center"/>
    </xf>
    <xf numFmtId="0" fontId="2" fillId="0" borderId="0" xfId="0" applyFont="1" applyAlignment="1">
      <alignment horizontal="left" vertical="center" indent="5"/>
    </xf>
    <xf numFmtId="0" fontId="7" fillId="0" borderId="0" xfId="0" applyFont="1" applyAlignment="1">
      <alignment horizontal="center"/>
    </xf>
    <xf numFmtId="0" fontId="17" fillId="0" borderId="15" xfId="0" applyFont="1" applyBorder="1" applyAlignment="1">
      <alignment horizontal="left"/>
    </xf>
    <xf numFmtId="0" fontId="41" fillId="0" borderId="0" xfId="0" applyFont="1" applyAlignment="1">
      <alignment horizontal="center" vertical="center"/>
    </xf>
    <xf numFmtId="0" fontId="17" fillId="0" borderId="0" xfId="0" applyFont="1" applyAlignment="1">
      <alignment horizontal="left" vertical="top" wrapText="1"/>
    </xf>
    <xf numFmtId="0" fontId="2" fillId="0" borderId="2" xfId="0" applyFont="1" applyBorder="1" applyAlignment="1">
      <alignment horizontal="left"/>
    </xf>
    <xf numFmtId="0" fontId="2" fillId="0" borderId="2" xfId="0" applyFont="1" applyBorder="1" applyAlignment="1">
      <alignment horizontal="center"/>
    </xf>
    <xf numFmtId="0" fontId="2" fillId="0" borderId="15" xfId="0" applyFont="1" applyBorder="1" applyAlignment="1">
      <alignment horizontal="left"/>
    </xf>
    <xf numFmtId="0" fontId="17" fillId="0" borderId="0" xfId="0" applyFont="1" applyAlignment="1">
      <alignment horizontal="left" wrapText="1"/>
    </xf>
    <xf numFmtId="0" fontId="43" fillId="0" borderId="0" xfId="0" applyFont="1" applyAlignment="1">
      <alignment horizontal="center"/>
    </xf>
    <xf numFmtId="0" fontId="18" fillId="0" borderId="0" xfId="0" applyFont="1" applyAlignment="1">
      <alignment horizontal="center"/>
    </xf>
    <xf numFmtId="0" fontId="17" fillId="0" borderId="0" xfId="0" applyFont="1" applyAlignment="1">
      <alignment horizontal="center"/>
    </xf>
    <xf numFmtId="0" fontId="17" fillId="0" borderId="0" xfId="0" applyFont="1" applyAlignment="1">
      <alignment horizontal="right"/>
    </xf>
    <xf numFmtId="167" fontId="54" fillId="0" borderId="49" xfId="0" applyNumberFormat="1" applyFont="1" applyBorder="1" applyAlignment="1">
      <alignment horizontal="left" vertical="top"/>
    </xf>
    <xf numFmtId="0" fontId="17" fillId="0" borderId="0" xfId="0" applyFont="1" applyAlignment="1">
      <alignment horizontal="left" vertical="top"/>
    </xf>
    <xf numFmtId="0" fontId="17" fillId="0" borderId="0" xfId="0" applyFont="1" applyAlignment="1">
      <alignment horizontal="left" vertical="top" wrapText="1" indent="3"/>
    </xf>
    <xf numFmtId="0" fontId="18" fillId="0" borderId="0" xfId="0" applyFont="1" applyAlignment="1">
      <alignment horizontal="left" vertical="top" wrapText="1" indent="3"/>
    </xf>
    <xf numFmtId="169" fontId="17" fillId="0" borderId="0" xfId="0" applyNumberFormat="1" applyFont="1" applyAlignment="1">
      <alignment horizontal="right"/>
    </xf>
    <xf numFmtId="0" fontId="17" fillId="0" borderId="15" xfId="0" applyFont="1" applyBorder="1" applyAlignment="1">
      <alignment horizontal="right"/>
    </xf>
    <xf numFmtId="0" fontId="37" fillId="0" borderId="0" xfId="0" applyFont="1" applyAlignment="1">
      <alignment horizontal="center"/>
    </xf>
    <xf numFmtId="0" fontId="44" fillId="0" borderId="0" xfId="0" applyFont="1" applyAlignment="1">
      <alignment horizontal="center"/>
    </xf>
    <xf numFmtId="0" fontId="17" fillId="0" borderId="2" xfId="0" applyFont="1" applyBorder="1" applyAlignment="1">
      <alignment horizontal="left"/>
    </xf>
    <xf numFmtId="6" fontId="17" fillId="0" borderId="2" xfId="0" applyNumberFormat="1" applyFont="1" applyBorder="1" applyAlignment="1">
      <alignment horizontal="right"/>
    </xf>
    <xf numFmtId="0" fontId="17" fillId="0" borderId="2" xfId="0" applyFont="1" applyBorder="1" applyAlignment="1">
      <alignment horizontal="right"/>
    </xf>
    <xf numFmtId="169" fontId="17" fillId="0" borderId="0" xfId="0" applyNumberFormat="1" applyFont="1"/>
    <xf numFmtId="169" fontId="17" fillId="0" borderId="2" xfId="0" applyNumberFormat="1" applyFont="1" applyBorder="1" applyAlignment="1">
      <alignment horizontal="right"/>
    </xf>
    <xf numFmtId="166" fontId="17" fillId="0" borderId="2" xfId="0" applyNumberFormat="1" applyFont="1" applyBorder="1" applyAlignment="1">
      <alignment horizontal="right"/>
    </xf>
    <xf numFmtId="0" fontId="9" fillId="0" borderId="0" xfId="0" applyFont="1" applyAlignment="1">
      <alignment horizontal="left" vertical="top" wrapText="1"/>
    </xf>
    <xf numFmtId="0" fontId="29" fillId="9" borderId="51" xfId="0" applyFont="1" applyFill="1" applyBorder="1" applyAlignment="1">
      <alignment horizontal="center" wrapText="1"/>
    </xf>
    <xf numFmtId="0" fontId="29" fillId="9" borderId="52" xfId="0" applyFont="1" applyFill="1" applyBorder="1" applyAlignment="1">
      <alignment horizontal="center" wrapText="1"/>
    </xf>
    <xf numFmtId="0" fontId="29" fillId="9" borderId="2" xfId="0" applyFont="1" applyFill="1" applyBorder="1" applyAlignment="1">
      <alignment horizontal="center"/>
    </xf>
    <xf numFmtId="0" fontId="29" fillId="9" borderId="3" xfId="0" applyFont="1" applyFill="1" applyBorder="1" applyAlignment="1">
      <alignment horizontal="center"/>
    </xf>
    <xf numFmtId="0" fontId="29" fillId="9" borderId="51" xfId="0" applyFont="1" applyFill="1" applyBorder="1" applyAlignment="1">
      <alignment horizontal="center"/>
    </xf>
    <xf numFmtId="0" fontId="29" fillId="9" borderId="52" xfId="0" applyFont="1" applyFill="1" applyBorder="1" applyAlignment="1">
      <alignment horizontal="center"/>
    </xf>
    <xf numFmtId="172" fontId="8" fillId="0" borderId="23" xfId="0" applyNumberFormat="1" applyFont="1" applyBorder="1" applyAlignment="1">
      <alignment horizontal="right"/>
    </xf>
    <xf numFmtId="172" fontId="8" fillId="0" borderId="22" xfId="0" applyNumberFormat="1" applyFont="1" applyBorder="1" applyAlignment="1">
      <alignment horizontal="right"/>
    </xf>
    <xf numFmtId="172" fontId="2" fillId="0" borderId="17" xfId="0" applyNumberFormat="1" applyFont="1" applyBorder="1" applyAlignment="1">
      <alignment horizontal="right"/>
    </xf>
    <xf numFmtId="172" fontId="2" fillId="0" borderId="3" xfId="0" applyNumberFormat="1" applyFont="1" applyBorder="1" applyAlignment="1">
      <alignment horizontal="right"/>
    </xf>
    <xf numFmtId="172" fontId="2" fillId="0" borderId="18" xfId="0" applyNumberFormat="1" applyFont="1" applyBorder="1" applyAlignment="1">
      <alignment horizontal="right"/>
    </xf>
    <xf numFmtId="172" fontId="2" fillId="0" borderId="48" xfId="0" applyNumberFormat="1" applyFont="1" applyBorder="1" applyAlignment="1">
      <alignment horizontal="right"/>
    </xf>
    <xf numFmtId="172" fontId="2" fillId="0" borderId="14" xfId="0" applyNumberFormat="1" applyFont="1" applyBorder="1" applyAlignment="1">
      <alignment horizontal="right"/>
    </xf>
    <xf numFmtId="0" fontId="8" fillId="0" borderId="5" xfId="0" applyFont="1" applyBorder="1" applyAlignment="1">
      <alignment horizontal="right"/>
    </xf>
    <xf numFmtId="0" fontId="8" fillId="0" borderId="23" xfId="0" applyFont="1" applyBorder="1" applyAlignment="1">
      <alignment horizontal="right"/>
    </xf>
    <xf numFmtId="171" fontId="8" fillId="0" borderId="23" xfId="0" applyNumberFormat="1" applyFont="1" applyBorder="1" applyAlignment="1">
      <alignment horizontal="right"/>
    </xf>
    <xf numFmtId="172" fontId="2" fillId="0" borderId="16" xfId="0" applyNumberFormat="1" applyFont="1" applyBorder="1" applyAlignment="1">
      <alignment horizontal="right"/>
    </xf>
    <xf numFmtId="172" fontId="2" fillId="0" borderId="21" xfId="0" applyNumberFormat="1" applyFont="1" applyBorder="1" applyAlignment="1">
      <alignment horizontal="right"/>
    </xf>
    <xf numFmtId="171" fontId="8" fillId="0" borderId="22" xfId="0" applyNumberFormat="1" applyFont="1" applyBorder="1" applyAlignment="1">
      <alignment horizontal="right"/>
    </xf>
    <xf numFmtId="171" fontId="2" fillId="0" borderId="18" xfId="0" applyNumberFormat="1" applyFont="1" applyBorder="1" applyAlignment="1">
      <alignment horizontal="right"/>
    </xf>
    <xf numFmtId="171" fontId="2" fillId="0" borderId="17" xfId="0" applyNumberFormat="1" applyFont="1" applyBorder="1" applyAlignment="1">
      <alignment horizontal="right"/>
    </xf>
    <xf numFmtId="171" fontId="2" fillId="0" borderId="48" xfId="0" applyNumberFormat="1" applyFont="1" applyBorder="1" applyAlignment="1">
      <alignment horizontal="right"/>
    </xf>
    <xf numFmtId="171" fontId="2" fillId="0" borderId="14" xfId="0" applyNumberFormat="1" applyFont="1" applyBorder="1" applyAlignment="1">
      <alignment horizontal="right"/>
    </xf>
    <xf numFmtId="0" fontId="2" fillId="0" borderId="7" xfId="0" applyFont="1" applyBorder="1" applyAlignment="1">
      <alignment horizontal="left"/>
    </xf>
    <xf numFmtId="0" fontId="2" fillId="0" borderId="18" xfId="0" applyFont="1" applyBorder="1" applyAlignment="1">
      <alignment horizontal="left"/>
    </xf>
    <xf numFmtId="0" fontId="2" fillId="0" borderId="8" xfId="0" applyFont="1" applyBorder="1" applyAlignment="1">
      <alignment horizontal="left"/>
    </xf>
    <xf numFmtId="0" fontId="2" fillId="0" borderId="48" xfId="0" applyFont="1" applyBorder="1" applyAlignment="1">
      <alignment horizontal="left"/>
    </xf>
    <xf numFmtId="0" fontId="8" fillId="0" borderId="57" xfId="0" applyFont="1" applyBorder="1" applyAlignment="1">
      <alignment horizontal="center"/>
    </xf>
    <xf numFmtId="0" fontId="8" fillId="0" borderId="58" xfId="0" applyFont="1" applyBorder="1" applyAlignment="1">
      <alignment horizontal="center"/>
    </xf>
    <xf numFmtId="0" fontId="8" fillId="0" borderId="58" xfId="0" applyFont="1" applyBorder="1" applyAlignment="1">
      <alignment horizontal="center" wrapText="1"/>
    </xf>
    <xf numFmtId="0" fontId="8" fillId="0" borderId="59" xfId="0" applyFont="1" applyBorder="1" applyAlignment="1">
      <alignment horizontal="center" wrapText="1"/>
    </xf>
    <xf numFmtId="0" fontId="2" fillId="0" borderId="6" xfId="0" applyFont="1" applyBorder="1" applyAlignment="1">
      <alignment horizontal="left"/>
    </xf>
    <xf numFmtId="0" fontId="2" fillId="0" borderId="16" xfId="0" applyFont="1" applyBorder="1" applyAlignment="1">
      <alignment horizontal="left"/>
    </xf>
    <xf numFmtId="171" fontId="2" fillId="0" borderId="16" xfId="0" applyNumberFormat="1" applyFont="1" applyBorder="1" applyAlignment="1">
      <alignment horizontal="right"/>
    </xf>
    <xf numFmtId="171" fontId="2" fillId="0" borderId="21" xfId="0" applyNumberFormat="1" applyFont="1" applyBorder="1" applyAlignment="1">
      <alignment horizontal="right"/>
    </xf>
    <xf numFmtId="0" fontId="45" fillId="11" borderId="0" xfId="0" applyFont="1" applyFill="1" applyAlignment="1">
      <alignment horizontal="center" vertical="center"/>
    </xf>
    <xf numFmtId="0" fontId="2" fillId="0" borderId="0" xfId="0" applyFont="1" applyAlignment="1">
      <alignment horizontal="center" vertical="center"/>
    </xf>
    <xf numFmtId="0" fontId="7" fillId="0" borderId="1" xfId="0" applyFont="1" applyBorder="1" applyAlignment="1">
      <alignment horizontal="center"/>
    </xf>
    <xf numFmtId="0" fontId="49" fillId="0" borderId="0" xfId="0" applyFont="1" applyAlignment="1">
      <alignment horizontal="left"/>
    </xf>
    <xf numFmtId="0" fontId="46" fillId="0" borderId="0" xfId="0" applyFont="1" applyAlignment="1">
      <alignment horizontal="center"/>
    </xf>
    <xf numFmtId="0" fontId="7" fillId="0" borderId="2" xfId="0" applyFont="1" applyBorder="1" applyAlignment="1">
      <alignment horizontal="center"/>
    </xf>
    <xf numFmtId="0" fontId="5" fillId="0" borderId="0" xfId="0" applyFont="1" applyAlignment="1">
      <alignment horizontal="left"/>
    </xf>
    <xf numFmtId="0" fontId="1" fillId="0" borderId="1" xfId="0" applyFont="1" applyBorder="1" applyAlignment="1">
      <alignment horizontal="center"/>
    </xf>
    <xf numFmtId="0" fontId="27" fillId="0" borderId="1" xfId="0" applyFont="1" applyBorder="1" applyAlignment="1">
      <alignment horizontal="center"/>
    </xf>
    <xf numFmtId="0" fontId="5" fillId="0" borderId="2" xfId="0" applyFont="1" applyBorder="1" applyAlignment="1">
      <alignment horizontal="left"/>
    </xf>
    <xf numFmtId="0" fontId="24" fillId="0" borderId="1" xfId="0" applyFont="1" applyBorder="1" applyAlignment="1">
      <alignment horizontal="center"/>
    </xf>
    <xf numFmtId="0" fontId="23" fillId="0" borderId="1" xfId="0" applyFont="1" applyBorder="1" applyAlignment="1">
      <alignment horizontal="center"/>
    </xf>
    <xf numFmtId="0" fontId="5" fillId="0" borderId="0" xfId="0" applyFont="1" applyAlignment="1">
      <alignment horizontal="left" wrapText="1"/>
    </xf>
    <xf numFmtId="0" fontId="1" fillId="0" borderId="0" xfId="0" applyFont="1" applyAlignment="1">
      <alignment horizontal="center"/>
    </xf>
    <xf numFmtId="0" fontId="4" fillId="0" borderId="0" xfId="0" applyFont="1" applyAlignment="1">
      <alignment horizontal="left"/>
    </xf>
    <xf numFmtId="0" fontId="5" fillId="0" borderId="15" xfId="0" applyFont="1" applyBorder="1" applyAlignment="1">
      <alignment horizontal="left"/>
    </xf>
    <xf numFmtId="0" fontId="5" fillId="0" borderId="2" xfId="0" applyFont="1" applyBorder="1" applyAlignment="1">
      <alignment horizontal="left" wrapText="1"/>
    </xf>
    <xf numFmtId="0" fontId="5" fillId="4" borderId="0" xfId="0" applyFont="1" applyFill="1" applyAlignment="1">
      <alignment horizontal="left" wrapText="1"/>
    </xf>
    <xf numFmtId="0" fontId="31" fillId="0" borderId="0" xfId="0" applyFont="1" applyAlignment="1">
      <alignment horizontal="left"/>
    </xf>
    <xf numFmtId="0" fontId="32" fillId="0" borderId="0" xfId="0" applyFont="1" applyAlignment="1">
      <alignment horizontal="left"/>
    </xf>
    <xf numFmtId="0" fontId="5" fillId="0" borderId="0" xfId="0" applyFont="1"/>
    <xf numFmtId="0" fontId="20" fillId="0" borderId="1" xfId="0" applyFont="1" applyBorder="1" applyAlignment="1">
      <alignment horizontal="center"/>
    </xf>
    <xf numFmtId="0" fontId="3" fillId="0" borderId="0" xfId="0" applyFont="1" applyAlignment="1">
      <alignment horizontal="left"/>
    </xf>
    <xf numFmtId="0" fontId="7" fillId="0" borderId="0" xfId="0" applyFont="1" applyAlignment="1">
      <alignment horizontal="left"/>
    </xf>
    <xf numFmtId="0" fontId="34" fillId="0" borderId="0" xfId="0" applyFont="1" applyAlignment="1">
      <alignment horizontal="left" indent="2"/>
    </xf>
    <xf numFmtId="0" fontId="7" fillId="0" borderId="1" xfId="0" applyFont="1" applyBorder="1" applyAlignment="1">
      <alignment horizontal="left"/>
    </xf>
    <xf numFmtId="0" fontId="42" fillId="0" borderId="0" xfId="0" applyFont="1" applyAlignment="1">
      <alignment horizontal="center"/>
    </xf>
    <xf numFmtId="0" fontId="5" fillId="0" borderId="0" xfId="0" applyFont="1" applyAlignment="1">
      <alignment horizontal="left" vertical="center"/>
    </xf>
  </cellXfs>
  <cellStyles count="1">
    <cellStyle name="Normal" xfId="0" builtinId="0"/>
  </cellStyles>
  <dxfs count="0"/>
  <tableStyles count="0" defaultTableStyle="TableStyleMedium9" defaultPivotStyle="PivotStyleLight16"/>
  <colors>
    <mruColors>
      <color rgb="FF66FF66"/>
      <color rgb="FFFF66CC"/>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161920</xdr:colOff>
      <xdr:row>1</xdr:row>
      <xdr:rowOff>152395</xdr:rowOff>
    </xdr:from>
    <xdr:to>
      <xdr:col>6</xdr:col>
      <xdr:colOff>439288</xdr:colOff>
      <xdr:row>16</xdr:row>
      <xdr:rowOff>10663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81120" y="342895"/>
          <a:ext cx="2715768" cy="271576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9"/>
  <sheetViews>
    <sheetView zoomScaleNormal="100" workbookViewId="0">
      <selection activeCell="A25" sqref="A25:I27"/>
    </sheetView>
  </sheetViews>
  <sheetFormatPr defaultRowHeight="15" x14ac:dyDescent="0.25"/>
  <sheetData>
    <row r="1" spans="1:9" x14ac:dyDescent="0.25">
      <c r="A1" s="509"/>
      <c r="B1" s="509"/>
      <c r="C1" s="509"/>
      <c r="D1" s="509"/>
      <c r="E1" s="509"/>
      <c r="F1" s="509"/>
      <c r="G1" s="509"/>
      <c r="H1" s="509"/>
      <c r="I1" s="509"/>
    </row>
    <row r="2" spans="1:9" x14ac:dyDescent="0.25">
      <c r="A2" s="509"/>
      <c r="B2" s="509"/>
      <c r="C2" s="509"/>
      <c r="D2" s="509"/>
      <c r="E2" s="509"/>
      <c r="F2" s="509"/>
      <c r="G2" s="509"/>
      <c r="H2" s="509"/>
      <c r="I2" s="509"/>
    </row>
    <row r="3" spans="1:9" x14ac:dyDescent="0.25">
      <c r="A3" s="509"/>
      <c r="B3" s="509"/>
      <c r="C3" s="509"/>
      <c r="D3" s="509"/>
      <c r="E3" s="509"/>
      <c r="F3" s="509"/>
      <c r="G3" s="509"/>
      <c r="H3" s="509"/>
      <c r="I3" s="509"/>
    </row>
    <row r="4" spans="1:9" x14ac:dyDescent="0.25">
      <c r="A4" s="509"/>
      <c r="B4" s="509"/>
      <c r="C4" s="509"/>
      <c r="D4" s="509"/>
      <c r="E4" s="509"/>
      <c r="F4" s="509"/>
      <c r="G4" s="509"/>
      <c r="H4" s="509"/>
      <c r="I4" s="509"/>
    </row>
    <row r="5" spans="1:9" x14ac:dyDescent="0.25">
      <c r="A5" s="509"/>
      <c r="B5" s="509"/>
      <c r="C5" s="509"/>
      <c r="D5" s="509"/>
      <c r="E5" s="509"/>
      <c r="F5" s="509"/>
      <c r="G5" s="509"/>
      <c r="H5" s="509"/>
      <c r="I5" s="509"/>
    </row>
    <row r="6" spans="1:9" x14ac:dyDescent="0.25">
      <c r="A6" s="509"/>
      <c r="B6" s="509"/>
      <c r="C6" s="509"/>
      <c r="D6" s="509"/>
      <c r="E6" s="509"/>
      <c r="F6" s="509"/>
      <c r="G6" s="509"/>
      <c r="H6" s="509"/>
      <c r="I6" s="509"/>
    </row>
    <row r="7" spans="1:9" x14ac:dyDescent="0.25">
      <c r="A7" s="509"/>
      <c r="B7" s="509"/>
      <c r="C7" s="509"/>
      <c r="D7" s="509"/>
      <c r="E7" s="509"/>
      <c r="F7" s="509"/>
      <c r="G7" s="509"/>
      <c r="H7" s="509"/>
      <c r="I7" s="509"/>
    </row>
    <row r="8" spans="1:9" x14ac:dyDescent="0.25">
      <c r="A8" s="509"/>
      <c r="B8" s="509"/>
      <c r="C8" s="509"/>
      <c r="D8" s="509"/>
      <c r="E8" s="509"/>
      <c r="F8" s="509"/>
      <c r="G8" s="509"/>
      <c r="H8" s="509"/>
      <c r="I8" s="509"/>
    </row>
    <row r="9" spans="1:9" x14ac:dyDescent="0.25">
      <c r="A9" s="509"/>
      <c r="B9" s="509"/>
      <c r="C9" s="509"/>
      <c r="D9" s="509"/>
      <c r="E9" s="509"/>
      <c r="F9" s="509"/>
      <c r="G9" s="509"/>
      <c r="H9" s="509"/>
      <c r="I9" s="509"/>
    </row>
    <row r="10" spans="1:9" x14ac:dyDescent="0.25">
      <c r="A10" s="509"/>
      <c r="B10" s="509"/>
      <c r="C10" s="509"/>
      <c r="D10" s="509"/>
      <c r="E10" s="509"/>
      <c r="F10" s="509"/>
      <c r="G10" s="509"/>
      <c r="H10" s="509"/>
      <c r="I10" s="509"/>
    </row>
    <row r="11" spans="1:9" x14ac:dyDescent="0.25">
      <c r="A11" s="509"/>
      <c r="B11" s="509"/>
      <c r="C11" s="509"/>
      <c r="D11" s="509"/>
      <c r="E11" s="509"/>
      <c r="F11" s="509"/>
      <c r="G11" s="509"/>
      <c r="H11" s="509"/>
      <c r="I11" s="509"/>
    </row>
    <row r="12" spans="1:9" x14ac:dyDescent="0.25">
      <c r="A12" s="509"/>
      <c r="B12" s="509"/>
      <c r="C12" s="509"/>
      <c r="D12" s="509"/>
      <c r="E12" s="509"/>
      <c r="F12" s="509"/>
      <c r="G12" s="509"/>
      <c r="H12" s="509"/>
      <c r="I12" s="509"/>
    </row>
    <row r="13" spans="1:9" x14ac:dyDescent="0.25">
      <c r="A13" s="509"/>
      <c r="B13" s="509"/>
      <c r="C13" s="509"/>
      <c r="D13" s="509"/>
      <c r="E13" s="509"/>
      <c r="F13" s="509"/>
      <c r="G13" s="509"/>
      <c r="H13" s="509"/>
      <c r="I13" s="509"/>
    </row>
    <row r="14" spans="1:9" x14ac:dyDescent="0.25">
      <c r="A14" s="509"/>
      <c r="B14" s="509"/>
      <c r="C14" s="509"/>
      <c r="D14" s="509"/>
      <c r="E14" s="509"/>
      <c r="F14" s="509"/>
      <c r="G14" s="509"/>
      <c r="H14" s="509"/>
      <c r="I14" s="509"/>
    </row>
    <row r="15" spans="1:9" x14ac:dyDescent="0.25">
      <c r="A15" s="509"/>
      <c r="B15" s="509"/>
      <c r="C15" s="509"/>
      <c r="D15" s="509"/>
      <c r="E15" s="509"/>
      <c r="F15" s="509"/>
      <c r="G15" s="509"/>
      <c r="H15" s="509"/>
      <c r="I15" s="509"/>
    </row>
    <row r="16" spans="1:9" x14ac:dyDescent="0.25">
      <c r="A16" s="509"/>
      <c r="B16" s="509"/>
      <c r="C16" s="509"/>
      <c r="D16" s="509"/>
      <c r="E16" s="509"/>
      <c r="F16" s="509"/>
      <c r="G16" s="509"/>
      <c r="H16" s="509"/>
      <c r="I16" s="509"/>
    </row>
    <row r="17" spans="1:9" x14ac:dyDescent="0.25">
      <c r="A17" s="509"/>
      <c r="B17" s="509"/>
      <c r="C17" s="509"/>
      <c r="D17" s="509"/>
      <c r="E17" s="509"/>
      <c r="F17" s="509"/>
      <c r="G17" s="509"/>
      <c r="H17" s="509"/>
      <c r="I17" s="509"/>
    </row>
    <row r="18" spans="1:9" x14ac:dyDescent="0.25">
      <c r="A18" s="509"/>
      <c r="B18" s="509"/>
      <c r="C18" s="509"/>
      <c r="D18" s="509"/>
      <c r="E18" s="509"/>
      <c r="F18" s="509"/>
      <c r="G18" s="509"/>
      <c r="H18" s="509"/>
      <c r="I18" s="509"/>
    </row>
    <row r="19" spans="1:9" x14ac:dyDescent="0.25">
      <c r="A19" s="345"/>
      <c r="B19" s="345"/>
      <c r="C19" s="345"/>
      <c r="D19" s="345"/>
      <c r="E19" s="345"/>
      <c r="F19" s="345"/>
      <c r="G19" s="345"/>
      <c r="H19" s="345"/>
      <c r="I19" s="345"/>
    </row>
    <row r="20" spans="1:9" ht="15" customHeight="1" x14ac:dyDescent="0.25">
      <c r="A20" s="510" t="s">
        <v>526</v>
      </c>
      <c r="B20" s="510"/>
      <c r="C20" s="510"/>
      <c r="D20" s="510"/>
      <c r="E20" s="510"/>
      <c r="F20" s="510"/>
      <c r="G20" s="510"/>
      <c r="H20" s="510"/>
      <c r="I20" s="510"/>
    </row>
    <row r="21" spans="1:9" ht="15" customHeight="1" x14ac:dyDescent="0.25">
      <c r="A21" s="510"/>
      <c r="B21" s="510"/>
      <c r="C21" s="510"/>
      <c r="D21" s="510"/>
      <c r="E21" s="510"/>
      <c r="F21" s="510"/>
      <c r="G21" s="510"/>
      <c r="H21" s="510"/>
      <c r="I21" s="510"/>
    </row>
    <row r="22" spans="1:9" ht="15" customHeight="1" x14ac:dyDescent="0.25">
      <c r="A22" s="510"/>
      <c r="B22" s="510"/>
      <c r="C22" s="510"/>
      <c r="D22" s="510"/>
      <c r="E22" s="510"/>
      <c r="F22" s="510"/>
      <c r="G22" s="510"/>
      <c r="H22" s="510"/>
      <c r="I22" s="510"/>
    </row>
    <row r="23" spans="1:9" ht="15" customHeight="1" x14ac:dyDescent="0.25">
      <c r="A23" s="510"/>
      <c r="B23" s="510"/>
      <c r="C23" s="510"/>
      <c r="D23" s="510"/>
      <c r="E23" s="510"/>
      <c r="F23" s="510"/>
      <c r="G23" s="510"/>
      <c r="H23" s="510"/>
      <c r="I23" s="510"/>
    </row>
    <row r="24" spans="1:9" ht="15" customHeight="1" x14ac:dyDescent="0.25">
      <c r="A24" s="347"/>
      <c r="B24" s="347"/>
      <c r="C24" s="347"/>
      <c r="D24" s="347"/>
      <c r="E24" s="347"/>
      <c r="F24" s="347"/>
      <c r="G24" s="347"/>
      <c r="H24" s="347"/>
      <c r="I24" s="347"/>
    </row>
    <row r="25" spans="1:9" ht="15" customHeight="1" x14ac:dyDescent="0.25">
      <c r="A25" s="511" t="s">
        <v>809</v>
      </c>
      <c r="B25" s="511"/>
      <c r="C25" s="511"/>
      <c r="D25" s="511"/>
      <c r="E25" s="511"/>
      <c r="F25" s="511"/>
      <c r="G25" s="511"/>
      <c r="H25" s="511"/>
      <c r="I25" s="511"/>
    </row>
    <row r="26" spans="1:9" ht="15" customHeight="1" x14ac:dyDescent="0.25">
      <c r="A26" s="511"/>
      <c r="B26" s="511"/>
      <c r="C26" s="511"/>
      <c r="D26" s="511"/>
      <c r="E26" s="511"/>
      <c r="F26" s="511"/>
      <c r="G26" s="511"/>
      <c r="H26" s="511"/>
      <c r="I26" s="511"/>
    </row>
    <row r="27" spans="1:9" ht="15" customHeight="1" x14ac:dyDescent="0.25">
      <c r="A27" s="511"/>
      <c r="B27" s="511"/>
      <c r="C27" s="511"/>
      <c r="D27" s="511"/>
      <c r="E27" s="511"/>
      <c r="F27" s="511"/>
      <c r="G27" s="511"/>
      <c r="H27" s="511"/>
      <c r="I27" s="511"/>
    </row>
    <row r="28" spans="1:9" ht="21.95" customHeight="1" x14ac:dyDescent="0.25">
      <c r="A28" s="348"/>
      <c r="B28" s="348"/>
      <c r="C28" s="348"/>
      <c r="D28" s="348"/>
      <c r="E28" s="348"/>
      <c r="F28" s="348"/>
      <c r="G28" s="348"/>
      <c r="H28" s="348"/>
      <c r="I28" s="348"/>
    </row>
    <row r="29" spans="1:9" ht="45" customHeight="1" x14ac:dyDescent="0.25">
      <c r="A29" s="511" t="s">
        <v>527</v>
      </c>
      <c r="B29" s="511"/>
      <c r="C29" s="511"/>
      <c r="D29" s="511"/>
      <c r="E29" s="511"/>
      <c r="F29" s="511"/>
      <c r="G29" s="511"/>
      <c r="H29" s="511"/>
      <c r="I29" s="511"/>
    </row>
    <row r="30" spans="1:9" ht="15" customHeight="1" x14ac:dyDescent="0.25">
      <c r="A30" s="511" t="s">
        <v>808</v>
      </c>
      <c r="B30" s="511"/>
      <c r="C30" s="511"/>
      <c r="D30" s="511"/>
      <c r="E30" s="511"/>
      <c r="F30" s="511"/>
      <c r="G30" s="511"/>
      <c r="H30" s="511"/>
      <c r="I30" s="511"/>
    </row>
    <row r="31" spans="1:9" ht="15" customHeight="1" x14ac:dyDescent="0.25">
      <c r="A31" s="511"/>
      <c r="B31" s="511"/>
      <c r="C31" s="511"/>
      <c r="D31" s="511"/>
      <c r="E31" s="511"/>
      <c r="F31" s="511"/>
      <c r="G31" s="511"/>
      <c r="H31" s="511"/>
      <c r="I31" s="511"/>
    </row>
    <row r="32" spans="1:9" ht="15" customHeight="1" x14ac:dyDescent="0.25">
      <c r="A32" s="511"/>
      <c r="B32" s="511"/>
      <c r="C32" s="511"/>
      <c r="D32" s="511"/>
      <c r="E32" s="511"/>
      <c r="F32" s="511"/>
      <c r="G32" s="511"/>
      <c r="H32" s="511"/>
      <c r="I32" s="511"/>
    </row>
    <row r="33" spans="1:9" ht="15" customHeight="1" x14ac:dyDescent="0.25">
      <c r="A33" s="344"/>
      <c r="B33" s="344"/>
      <c r="C33" s="344"/>
      <c r="D33" s="344"/>
      <c r="E33" s="344"/>
      <c r="F33" s="344"/>
      <c r="G33" s="344"/>
      <c r="H33" s="344"/>
      <c r="I33" s="344"/>
    </row>
    <row r="34" spans="1:9" ht="15" customHeight="1" x14ac:dyDescent="0.25">
      <c r="A34" s="344"/>
      <c r="B34" s="344"/>
      <c r="C34" s="344"/>
      <c r="D34" s="344"/>
      <c r="E34" s="344"/>
      <c r="F34" s="344"/>
      <c r="G34" s="344"/>
      <c r="H34" s="344"/>
      <c r="I34" s="344"/>
    </row>
    <row r="35" spans="1:9" ht="15" customHeight="1" x14ac:dyDescent="0.25">
      <c r="A35" s="344"/>
      <c r="B35" s="344"/>
      <c r="C35" s="344"/>
      <c r="D35" s="344"/>
      <c r="E35" s="344"/>
      <c r="F35" s="344"/>
      <c r="G35" s="344"/>
      <c r="H35" s="344"/>
      <c r="I35" s="344"/>
    </row>
    <row r="36" spans="1:9" s="396" customFormat="1" ht="15" customHeight="1" x14ac:dyDescent="0.25">
      <c r="A36" s="354"/>
      <c r="B36" s="354"/>
      <c r="C36" s="354"/>
      <c r="D36" s="354"/>
      <c r="E36" s="354"/>
      <c r="F36" s="354"/>
      <c r="G36" s="354"/>
      <c r="H36" s="354"/>
      <c r="I36" s="352"/>
    </row>
    <row r="37" spans="1:9" ht="15" customHeight="1" x14ac:dyDescent="0.25">
      <c r="A37" s="344"/>
      <c r="B37" s="344"/>
      <c r="C37" s="344"/>
      <c r="D37" s="344"/>
      <c r="E37" s="344"/>
      <c r="F37" s="344"/>
      <c r="G37" s="344"/>
      <c r="H37" s="344"/>
      <c r="I37" s="393"/>
    </row>
    <row r="38" spans="1:9" ht="15" customHeight="1" x14ac:dyDescent="0.25">
      <c r="A38" s="344"/>
      <c r="B38" s="344"/>
      <c r="C38" s="344"/>
      <c r="D38" s="344"/>
      <c r="E38" s="344"/>
      <c r="F38" s="344"/>
      <c r="G38" s="344"/>
      <c r="H38" s="344"/>
      <c r="I38" s="393"/>
    </row>
    <row r="39" spans="1:9" ht="15" customHeight="1" x14ac:dyDescent="0.25">
      <c r="A39" s="344"/>
      <c r="B39" s="344"/>
      <c r="C39" s="344"/>
      <c r="D39" s="344"/>
      <c r="E39" s="344"/>
      <c r="F39" s="344"/>
      <c r="G39" s="344"/>
      <c r="H39" s="344"/>
      <c r="I39" s="393"/>
    </row>
    <row r="40" spans="1:9" ht="15" customHeight="1" x14ac:dyDescent="0.25">
      <c r="A40" s="344"/>
      <c r="B40" s="344"/>
      <c r="C40" s="344"/>
      <c r="D40" s="344"/>
      <c r="E40" s="344"/>
      <c r="F40" s="344"/>
      <c r="G40" s="344"/>
      <c r="H40" s="344"/>
      <c r="I40" s="393"/>
    </row>
    <row r="41" spans="1:9" ht="15" customHeight="1" x14ac:dyDescent="0.25">
      <c r="A41" s="344"/>
      <c r="B41" s="344"/>
      <c r="C41" s="344"/>
      <c r="D41" s="344"/>
      <c r="E41" s="344"/>
      <c r="F41" s="344"/>
      <c r="G41" s="344"/>
      <c r="H41" s="344"/>
      <c r="I41" s="393"/>
    </row>
    <row r="42" spans="1:9" ht="15" customHeight="1" x14ac:dyDescent="0.25">
      <c r="A42" s="508" t="s">
        <v>792</v>
      </c>
      <c r="B42" s="508"/>
      <c r="C42" s="508"/>
      <c r="D42" s="508"/>
      <c r="E42" s="508"/>
      <c r="F42" s="508"/>
      <c r="G42" s="508"/>
      <c r="H42" s="508"/>
      <c r="I42" s="508"/>
    </row>
    <row r="43" spans="1:9" ht="15" customHeight="1" x14ac:dyDescent="0.25">
      <c r="A43" s="508"/>
      <c r="B43" s="508"/>
      <c r="C43" s="508"/>
      <c r="D43" s="508"/>
      <c r="E43" s="508"/>
      <c r="F43" s="508"/>
      <c r="G43" s="508"/>
      <c r="H43" s="508"/>
      <c r="I43" s="508"/>
    </row>
    <row r="44" spans="1:9" ht="15" customHeight="1" x14ac:dyDescent="0.25">
      <c r="A44" s="508"/>
      <c r="B44" s="508"/>
      <c r="C44" s="508"/>
      <c r="D44" s="508"/>
      <c r="E44" s="508"/>
      <c r="F44" s="508"/>
      <c r="G44" s="508"/>
      <c r="H44" s="508"/>
      <c r="I44" s="508"/>
    </row>
    <row r="45" spans="1:9" ht="15" customHeight="1" x14ac:dyDescent="0.25">
      <c r="A45" s="344"/>
      <c r="B45" s="344"/>
      <c r="C45" s="344"/>
      <c r="D45" s="344"/>
      <c r="E45" s="344"/>
      <c r="F45" s="344"/>
      <c r="G45" s="344"/>
      <c r="H45" s="344"/>
      <c r="I45" s="344"/>
    </row>
    <row r="46" spans="1:9" ht="15" customHeight="1" x14ac:dyDescent="0.25">
      <c r="A46" s="344"/>
      <c r="B46" s="344"/>
      <c r="C46" s="344"/>
      <c r="D46" s="344"/>
      <c r="E46" s="344"/>
      <c r="F46" s="344"/>
      <c r="G46" s="344"/>
      <c r="H46" s="344"/>
      <c r="I46" s="344"/>
    </row>
    <row r="47" spans="1:9" ht="15" customHeight="1" x14ac:dyDescent="0.25">
      <c r="B47" s="346"/>
      <c r="C47" s="346"/>
      <c r="D47" s="346"/>
      <c r="E47" s="346"/>
      <c r="F47" s="346"/>
      <c r="G47" s="346"/>
      <c r="H47" s="346"/>
      <c r="I47" s="346"/>
    </row>
    <row r="48" spans="1:9" ht="15" customHeight="1" x14ac:dyDescent="0.25">
      <c r="A48" s="346"/>
      <c r="B48" s="346"/>
      <c r="C48" s="346"/>
      <c r="D48" s="346"/>
      <c r="E48" s="346"/>
      <c r="F48" s="346"/>
      <c r="G48" s="346"/>
      <c r="H48" s="346"/>
      <c r="I48" s="346"/>
    </row>
    <row r="49" spans="1:9" ht="15" customHeight="1" x14ac:dyDescent="0.25">
      <c r="A49" s="346"/>
      <c r="B49" s="346"/>
      <c r="C49" s="346"/>
      <c r="D49" s="346"/>
      <c r="E49" s="346"/>
      <c r="F49" s="346"/>
      <c r="G49" s="346"/>
      <c r="H49" s="346"/>
      <c r="I49" s="346"/>
    </row>
  </sheetData>
  <mergeCells count="6">
    <mergeCell ref="A42:I44"/>
    <mergeCell ref="A1:I18"/>
    <mergeCell ref="A20:I23"/>
    <mergeCell ref="A25:I27"/>
    <mergeCell ref="A29:I29"/>
    <mergeCell ref="A30:I32"/>
  </mergeCells>
  <pageMargins left="1.2" right="0.45" top="0.5" bottom="0.25" header="0.3" footer="0.3"/>
  <pageSetup orientation="portrait"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1"/>
  <sheetViews>
    <sheetView zoomScale="112" zoomScaleNormal="112" workbookViewId="0">
      <selection activeCell="A29" sqref="A29:I29"/>
    </sheetView>
  </sheetViews>
  <sheetFormatPr defaultColWidth="9.140625" defaultRowHeight="15" x14ac:dyDescent="0.25"/>
  <cols>
    <col min="1" max="16384" width="9.140625" style="1"/>
  </cols>
  <sheetData>
    <row r="1" spans="1:9" ht="27.95" customHeight="1" x14ac:dyDescent="0.35">
      <c r="A1" s="550" t="s">
        <v>526</v>
      </c>
      <c r="B1" s="550"/>
      <c r="C1" s="550"/>
      <c r="D1" s="550"/>
      <c r="E1" s="550"/>
      <c r="F1" s="550"/>
      <c r="G1" s="550"/>
      <c r="H1" s="550"/>
      <c r="I1" s="550"/>
    </row>
    <row r="2" spans="1:9" ht="15" customHeight="1" x14ac:dyDescent="0.25"/>
    <row r="3" spans="1:9" ht="18.75" x14ac:dyDescent="0.3">
      <c r="A3" s="532" t="s">
        <v>785</v>
      </c>
      <c r="B3" s="532"/>
      <c r="C3" s="532"/>
      <c r="D3" s="532"/>
      <c r="E3" s="532"/>
      <c r="F3" s="532"/>
      <c r="G3" s="532"/>
      <c r="H3" s="532"/>
      <c r="I3" s="532"/>
    </row>
    <row r="5" spans="1:9" ht="15.75" x14ac:dyDescent="0.25">
      <c r="A5" s="551" t="s">
        <v>576</v>
      </c>
      <c r="B5" s="551"/>
      <c r="C5" s="551"/>
      <c r="D5" s="551"/>
      <c r="E5" s="551"/>
      <c r="F5" s="551"/>
      <c r="G5" s="551"/>
      <c r="H5" s="551"/>
      <c r="I5" s="551"/>
    </row>
    <row r="7" spans="1:9" s="47" customFormat="1" ht="15.75" x14ac:dyDescent="0.25">
      <c r="A7" s="535" t="s">
        <v>577</v>
      </c>
      <c r="B7" s="535"/>
      <c r="C7" s="535"/>
      <c r="D7" s="535"/>
      <c r="E7" s="535"/>
      <c r="F7" s="535"/>
      <c r="G7" s="535"/>
      <c r="H7" s="535"/>
      <c r="I7" s="535"/>
    </row>
    <row r="8" spans="1:9" s="47" customFormat="1" ht="15.75" x14ac:dyDescent="0.25">
      <c r="A8" s="535"/>
      <c r="B8" s="535"/>
      <c r="C8" s="535"/>
      <c r="D8" s="535"/>
      <c r="E8" s="535"/>
      <c r="F8" s="535"/>
      <c r="G8" s="535"/>
      <c r="H8" s="535"/>
      <c r="I8" s="535"/>
    </row>
    <row r="9" spans="1:9" ht="8.1" customHeight="1" x14ac:dyDescent="0.25"/>
    <row r="10" spans="1:9" s="47" customFormat="1" ht="15.75" x14ac:dyDescent="0.25">
      <c r="A10" s="552" t="s">
        <v>578</v>
      </c>
      <c r="B10" s="552"/>
      <c r="C10" s="552"/>
      <c r="D10" s="552"/>
      <c r="E10" s="552"/>
      <c r="F10" s="553">
        <v>750762372</v>
      </c>
      <c r="G10" s="554"/>
      <c r="H10" s="554"/>
      <c r="I10" s="554"/>
    </row>
    <row r="11" spans="1:9" ht="8.1" customHeight="1" x14ac:dyDescent="0.25"/>
    <row r="12" spans="1:9" s="47" customFormat="1" ht="15.75" x14ac:dyDescent="0.25">
      <c r="A12" s="535" t="s">
        <v>759</v>
      </c>
      <c r="B12" s="535"/>
      <c r="C12" s="535"/>
      <c r="D12" s="535"/>
      <c r="E12" s="535"/>
      <c r="F12" s="535"/>
      <c r="G12" s="535"/>
      <c r="H12" s="535"/>
      <c r="I12" s="535"/>
    </row>
    <row r="13" spans="1:9" s="47" customFormat="1" ht="15.75" x14ac:dyDescent="0.25">
      <c r="A13" s="535"/>
      <c r="B13" s="535"/>
      <c r="C13" s="535"/>
      <c r="D13" s="535"/>
      <c r="E13" s="535"/>
      <c r="F13" s="535"/>
      <c r="G13" s="535"/>
      <c r="H13" s="535"/>
      <c r="I13" s="535"/>
    </row>
    <row r="14" spans="1:9" s="47" customFormat="1" ht="15.75" x14ac:dyDescent="0.25">
      <c r="A14" s="535"/>
      <c r="B14" s="535"/>
      <c r="C14" s="535"/>
      <c r="D14" s="535"/>
      <c r="E14" s="535"/>
      <c r="F14" s="535"/>
      <c r="G14" s="535"/>
      <c r="H14" s="535"/>
      <c r="I14" s="535"/>
    </row>
    <row r="15" spans="1:9" ht="8.1" customHeight="1" x14ac:dyDescent="0.25"/>
    <row r="16" spans="1:9" ht="15.75" x14ac:dyDescent="0.25">
      <c r="A16" s="523" t="s">
        <v>579</v>
      </c>
      <c r="B16" s="523"/>
      <c r="C16" s="523"/>
      <c r="D16" s="523"/>
      <c r="E16" s="523"/>
      <c r="F16" s="555">
        <v>0.5</v>
      </c>
      <c r="G16" s="555"/>
      <c r="H16" s="555"/>
      <c r="I16" s="555"/>
    </row>
    <row r="17" spans="1:9" ht="15.75" x14ac:dyDescent="0.25">
      <c r="A17" s="552" t="s">
        <v>580</v>
      </c>
      <c r="B17" s="552"/>
      <c r="C17" s="552"/>
      <c r="D17" s="552"/>
      <c r="E17" s="552"/>
      <c r="F17" s="556">
        <v>8.5000000000000006E-3</v>
      </c>
      <c r="G17" s="556"/>
      <c r="H17" s="556"/>
      <c r="I17" s="556"/>
    </row>
    <row r="18" spans="1:9" ht="15.75" x14ac:dyDescent="0.25">
      <c r="A18" s="549" t="s">
        <v>509</v>
      </c>
      <c r="B18" s="549"/>
      <c r="C18" s="549"/>
      <c r="D18" s="549"/>
      <c r="E18" s="549"/>
      <c r="F18" s="548">
        <f>SUM(F16:I17)</f>
        <v>0.50849999999999995</v>
      </c>
      <c r="G18" s="548"/>
      <c r="H18" s="548"/>
      <c r="I18" s="548"/>
    </row>
    <row r="19" spans="1:9" ht="15" customHeight="1" x14ac:dyDescent="0.25"/>
    <row r="20" spans="1:9" s="47" customFormat="1" ht="15.75" x14ac:dyDescent="0.25">
      <c r="A20" s="552" t="s">
        <v>581</v>
      </c>
      <c r="B20" s="552"/>
      <c r="C20" s="552"/>
      <c r="D20" s="552"/>
      <c r="E20" s="552"/>
      <c r="F20" s="557">
        <v>3817627</v>
      </c>
      <c r="G20" s="557"/>
      <c r="H20" s="557"/>
      <c r="I20" s="557"/>
    </row>
    <row r="21" spans="1:9" ht="8.1" customHeight="1" x14ac:dyDescent="0.25"/>
    <row r="22" spans="1:9" ht="15.75" customHeight="1" x14ac:dyDescent="0.25">
      <c r="A22" s="535" t="s">
        <v>797</v>
      </c>
      <c r="B22" s="535"/>
      <c r="C22" s="535"/>
      <c r="D22" s="535"/>
      <c r="E22" s="535"/>
      <c r="F22" s="535"/>
      <c r="G22" s="535"/>
      <c r="H22" s="535"/>
      <c r="I22" s="535"/>
    </row>
    <row r="23" spans="1:9" ht="15.75" customHeight="1" x14ac:dyDescent="0.25">
      <c r="A23" s="535"/>
      <c r="B23" s="535"/>
      <c r="C23" s="535"/>
      <c r="D23" s="535"/>
      <c r="E23" s="535"/>
      <c r="F23" s="535"/>
      <c r="G23" s="535"/>
      <c r="H23" s="535"/>
      <c r="I23" s="535"/>
    </row>
    <row r="24" spans="1:9" ht="15.75" customHeight="1" x14ac:dyDescent="0.25">
      <c r="A24" s="535"/>
      <c r="B24" s="535"/>
      <c r="C24" s="535"/>
      <c r="D24" s="535"/>
      <c r="E24" s="535"/>
      <c r="F24" s="535"/>
      <c r="G24" s="535"/>
      <c r="H24" s="535"/>
      <c r="I24" s="535"/>
    </row>
    <row r="25" spans="1:9" ht="15.75" customHeight="1" x14ac:dyDescent="0.25">
      <c r="A25" s="535"/>
      <c r="B25" s="535"/>
      <c r="C25" s="535"/>
      <c r="D25" s="535"/>
      <c r="E25" s="535"/>
      <c r="F25" s="535"/>
      <c r="G25" s="535"/>
      <c r="H25" s="535"/>
      <c r="I25" s="535"/>
    </row>
    <row r="26" spans="1:9" ht="8.1" customHeight="1" x14ac:dyDescent="0.25"/>
    <row r="27" spans="1:9" x14ac:dyDescent="0.25">
      <c r="A27" s="539"/>
      <c r="B27" s="539"/>
      <c r="C27" s="539"/>
      <c r="D27" s="539"/>
      <c r="E27" s="539"/>
      <c r="F27" s="539"/>
      <c r="G27" s="539"/>
      <c r="H27" s="539"/>
      <c r="I27" s="539"/>
    </row>
    <row r="28" spans="1:9" ht="21.95" customHeight="1" x14ac:dyDescent="0.25">
      <c r="A28" s="539"/>
      <c r="B28" s="539"/>
      <c r="C28" s="539"/>
      <c r="D28" s="539"/>
      <c r="E28" s="539"/>
      <c r="F28" s="539"/>
      <c r="G28" s="539"/>
      <c r="H28" s="539"/>
      <c r="I28" s="539"/>
    </row>
    <row r="29" spans="1:9" ht="15.75" x14ac:dyDescent="0.25">
      <c r="A29" s="535"/>
      <c r="B29" s="535"/>
      <c r="C29" s="535"/>
      <c r="D29" s="535"/>
      <c r="E29" s="535"/>
      <c r="F29" s="535"/>
      <c r="G29" s="535"/>
      <c r="H29" s="535"/>
      <c r="I29" s="535"/>
    </row>
    <row r="36" spans="1:9" s="47" customFormat="1" ht="15" customHeight="1" x14ac:dyDescent="0.25">
      <c r="A36" s="397"/>
      <c r="B36" s="397"/>
      <c r="C36" s="397"/>
      <c r="D36" s="397"/>
      <c r="E36" s="397"/>
      <c r="F36" s="397"/>
      <c r="G36" s="397"/>
      <c r="H36" s="397"/>
      <c r="I36" s="352"/>
    </row>
    <row r="37" spans="1:9" ht="15" customHeight="1" x14ac:dyDescent="0.25">
      <c r="I37" s="371"/>
    </row>
    <row r="38" spans="1:9" x14ac:dyDescent="0.25">
      <c r="I38" s="371"/>
    </row>
    <row r="39" spans="1:9" x14ac:dyDescent="0.25">
      <c r="I39" s="371"/>
    </row>
    <row r="40" spans="1:9" x14ac:dyDescent="0.25">
      <c r="I40" s="371"/>
    </row>
    <row r="41" spans="1:9" x14ac:dyDescent="0.25">
      <c r="I41" s="371"/>
    </row>
  </sheetData>
  <mergeCells count="18">
    <mergeCell ref="A20:E20"/>
    <mergeCell ref="F20:I20"/>
    <mergeCell ref="A22:I25"/>
    <mergeCell ref="A27:I28"/>
    <mergeCell ref="A29:I29"/>
    <mergeCell ref="F18:I18"/>
    <mergeCell ref="A18:E18"/>
    <mergeCell ref="A1:I1"/>
    <mergeCell ref="A3:I3"/>
    <mergeCell ref="A5:I5"/>
    <mergeCell ref="A7:I8"/>
    <mergeCell ref="A10:E10"/>
    <mergeCell ref="F10:I10"/>
    <mergeCell ref="A12:I14"/>
    <mergeCell ref="A16:E16"/>
    <mergeCell ref="F16:I16"/>
    <mergeCell ref="A17:E17"/>
    <mergeCell ref="F17:I17"/>
  </mergeCells>
  <pageMargins left="1.2" right="0.45" top="0.5" bottom="0.25" header="0.3" footer="0.3"/>
  <pageSetup orientation="portrait" horizontalDpi="4294967295" verticalDpi="4294967295" r:id="rId1"/>
  <headerFooter>
    <oddFooter>&amp;C&amp;"Times New Roman,Regular"&amp;14 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41"/>
  <sheetViews>
    <sheetView workbookViewId="0">
      <selection activeCell="B18" sqref="B18"/>
    </sheetView>
  </sheetViews>
  <sheetFormatPr defaultColWidth="9.140625" defaultRowHeight="15" x14ac:dyDescent="0.25"/>
  <cols>
    <col min="1" max="1" width="28.7109375" style="1" customWidth="1"/>
    <col min="2" max="2" width="12.7109375" style="1" customWidth="1"/>
    <col min="3" max="8" width="13.7109375" style="1" customWidth="1"/>
    <col min="9" max="9" width="15.7109375" style="1" customWidth="1"/>
    <col min="10" max="16384" width="9.140625" style="1"/>
  </cols>
  <sheetData>
    <row r="1" spans="1:16" ht="27.95" customHeight="1" x14ac:dyDescent="0.4">
      <c r="A1" s="550" t="s">
        <v>526</v>
      </c>
      <c r="B1" s="550"/>
      <c r="C1" s="550"/>
      <c r="D1" s="550"/>
      <c r="E1" s="550"/>
      <c r="F1" s="550"/>
      <c r="G1" s="550"/>
      <c r="H1" s="550"/>
      <c r="I1" s="550"/>
      <c r="J1" s="355"/>
      <c r="K1" s="355"/>
      <c r="L1" s="355"/>
      <c r="M1" s="355"/>
      <c r="N1" s="356"/>
      <c r="O1" s="356"/>
      <c r="P1" s="356"/>
    </row>
    <row r="2" spans="1:16" ht="15" customHeight="1" x14ac:dyDescent="0.25"/>
    <row r="3" spans="1:16" ht="18.75" customHeight="1" x14ac:dyDescent="0.3">
      <c r="A3" s="532" t="s">
        <v>786</v>
      </c>
      <c r="B3" s="532"/>
      <c r="C3" s="532"/>
      <c r="D3" s="532"/>
      <c r="E3" s="532"/>
      <c r="F3" s="532"/>
      <c r="G3" s="532"/>
      <c r="H3" s="532"/>
      <c r="I3" s="532"/>
      <c r="J3" s="26"/>
      <c r="K3" s="26"/>
      <c r="L3" s="26"/>
      <c r="M3" s="26"/>
    </row>
    <row r="6" spans="1:16" ht="15" customHeight="1" x14ac:dyDescent="0.25">
      <c r="A6" s="561" t="s">
        <v>109</v>
      </c>
      <c r="B6" s="563" t="s">
        <v>110</v>
      </c>
      <c r="C6" s="563" t="s">
        <v>111</v>
      </c>
      <c r="D6" s="559" t="s">
        <v>112</v>
      </c>
      <c r="E6" s="559" t="s">
        <v>113</v>
      </c>
      <c r="F6" s="559" t="s">
        <v>114</v>
      </c>
      <c r="G6" s="559" t="s">
        <v>134</v>
      </c>
      <c r="H6" s="559" t="s">
        <v>115</v>
      </c>
      <c r="I6" s="561" t="s">
        <v>116</v>
      </c>
    </row>
    <row r="7" spans="1:16" x14ac:dyDescent="0.25">
      <c r="A7" s="562"/>
      <c r="B7" s="564"/>
      <c r="C7" s="564"/>
      <c r="D7" s="560"/>
      <c r="E7" s="560"/>
      <c r="F7" s="560"/>
      <c r="G7" s="560"/>
      <c r="H7" s="560"/>
      <c r="I7" s="562"/>
    </row>
    <row r="8" spans="1:16" x14ac:dyDescent="0.25">
      <c r="A8" s="562"/>
      <c r="B8" s="564"/>
      <c r="C8" s="564"/>
      <c r="D8" s="560"/>
      <c r="E8" s="560"/>
      <c r="F8" s="560"/>
      <c r="G8" s="560"/>
      <c r="H8" s="560"/>
      <c r="I8" s="562"/>
    </row>
    <row r="9" spans="1:16" ht="6" customHeight="1" x14ac:dyDescent="0.25">
      <c r="A9" s="357"/>
      <c r="B9" s="358"/>
      <c r="C9" s="358"/>
      <c r="D9" s="358"/>
      <c r="E9" s="358"/>
      <c r="F9" s="358"/>
      <c r="G9" s="358"/>
      <c r="H9" s="358"/>
      <c r="I9" s="282"/>
    </row>
    <row r="10" spans="1:16" ht="14.25" customHeight="1" x14ac:dyDescent="0.25">
      <c r="A10" s="363"/>
      <c r="B10" s="365"/>
      <c r="C10" s="362"/>
      <c r="D10" s="362"/>
      <c r="E10" s="362"/>
      <c r="F10" s="362"/>
      <c r="G10" s="362"/>
      <c r="H10" s="366"/>
      <c r="I10" s="364"/>
    </row>
    <row r="11" spans="1:16" ht="30" customHeight="1" x14ac:dyDescent="0.25">
      <c r="A11" s="359" t="s">
        <v>6</v>
      </c>
      <c r="B11" s="367">
        <f>'15bJury Fund p-10'!I14</f>
        <v>5000</v>
      </c>
      <c r="C11" s="367">
        <f>'17fGeneral Fund-Receipts p-11'!I25</f>
        <v>2868127</v>
      </c>
      <c r="D11" s="367">
        <f>'27fO.S. Fund-Rcpts p-21'!I26</f>
        <v>445450</v>
      </c>
      <c r="E11" s="367">
        <f>'38bPerm. Imprv. p-32'!I13</f>
        <v>30000</v>
      </c>
      <c r="F11" s="367">
        <f>'40bR &amp; B-Receipts p-34'!I18</f>
        <v>1077000</v>
      </c>
      <c r="G11" s="367">
        <f>'50bH.F.-Rcpts &amp; Expend p-44'!I15</f>
        <v>0</v>
      </c>
      <c r="H11" s="367">
        <f>'51fDebt Service-I&amp;S Fund p-45'!I10</f>
        <v>50538</v>
      </c>
      <c r="I11" s="369">
        <f>SUM(B11:H11)</f>
        <v>4476115</v>
      </c>
    </row>
    <row r="12" spans="1:16" ht="30" customHeight="1" x14ac:dyDescent="0.25">
      <c r="A12" s="359" t="s">
        <v>117</v>
      </c>
      <c r="B12" s="367">
        <f>'15bJury Fund p-10'!I15</f>
        <v>23126.42</v>
      </c>
      <c r="C12" s="367">
        <f>'17fGeneral Fund-Receipts p-11'!I26</f>
        <v>4602293</v>
      </c>
      <c r="D12" s="367">
        <f>'27fO.S. Fund-Rcpts p-21'!I27</f>
        <v>721075</v>
      </c>
      <c r="E12" s="367">
        <f>'38bPerm. Imprv. p-32'!I14</f>
        <v>524049</v>
      </c>
      <c r="F12" s="367">
        <f>'40bR &amp; B-Receipts p-34'!I19</f>
        <v>413365</v>
      </c>
      <c r="G12" s="367">
        <f>'50bH.F.-Rcpts &amp; Expend p-44'!I16</f>
        <v>3806</v>
      </c>
      <c r="H12" s="367">
        <f>'51fDebt Service-I&amp;S Fund p-45'!I11</f>
        <v>93486</v>
      </c>
      <c r="I12" s="369">
        <f t="shared" ref="I12:I19" si="0">SUM(B12:H12)</f>
        <v>6381200.4199999999</v>
      </c>
    </row>
    <row r="13" spans="1:16" ht="30" customHeight="1" x14ac:dyDescent="0.25">
      <c r="A13" s="359" t="s">
        <v>103</v>
      </c>
      <c r="B13" s="367">
        <f>'15bJury Fund p-10'!I16</f>
        <v>28126.42</v>
      </c>
      <c r="C13" s="367">
        <f>'17fGeneral Fund-Receipts p-11'!I27</f>
        <v>7470420</v>
      </c>
      <c r="D13" s="367">
        <f>'27fO.S. Fund-Rcpts p-21'!I28</f>
        <v>1166525</v>
      </c>
      <c r="E13" s="367">
        <f>'38bPerm. Imprv. p-32'!I15</f>
        <v>554049</v>
      </c>
      <c r="F13" s="367">
        <f>'40bR &amp; B-Receipts p-34'!I20</f>
        <v>1490365</v>
      </c>
      <c r="G13" s="367">
        <f>'50bH.F.-Rcpts &amp; Expend p-44'!I17</f>
        <v>3806</v>
      </c>
      <c r="H13" s="367">
        <f>'51fDebt Service-I&amp;S Fund p-45'!I12</f>
        <v>144024</v>
      </c>
      <c r="I13" s="369">
        <f t="shared" si="0"/>
        <v>10857315.42</v>
      </c>
    </row>
    <row r="14" spans="1:16" ht="30" customHeight="1" x14ac:dyDescent="0.25">
      <c r="A14" s="359" t="s">
        <v>118</v>
      </c>
      <c r="B14" s="358"/>
      <c r="C14" s="367">
        <f>'17fGeneral Fund-Receipts p-11'!I28</f>
        <v>930000</v>
      </c>
      <c r="D14" s="358"/>
      <c r="E14" s="358"/>
      <c r="F14" s="358"/>
      <c r="G14" s="358"/>
      <c r="H14" s="358"/>
      <c r="I14" s="369">
        <f t="shared" si="0"/>
        <v>930000</v>
      </c>
    </row>
    <row r="15" spans="1:16" ht="30" customHeight="1" x14ac:dyDescent="0.25">
      <c r="A15" s="359" t="s">
        <v>582</v>
      </c>
      <c r="B15" s="358"/>
      <c r="C15" s="358"/>
      <c r="D15" s="367">
        <f>'27fO.S. Fund-Rcpts p-21'!I29</f>
        <v>930000</v>
      </c>
      <c r="E15" s="358"/>
      <c r="F15" s="358"/>
      <c r="G15" s="358"/>
      <c r="H15" s="358"/>
      <c r="I15" s="369">
        <f t="shared" si="0"/>
        <v>930000</v>
      </c>
    </row>
    <row r="16" spans="1:16" ht="30" customHeight="1" x14ac:dyDescent="0.25">
      <c r="A16" s="359" t="s">
        <v>119</v>
      </c>
      <c r="B16" s="367">
        <f>'15bJury Fund p-10'!I16</f>
        <v>28126.42</v>
      </c>
      <c r="C16" s="367">
        <f>'17fGeneral Fund-Receipts p-11'!I29</f>
        <v>6540420</v>
      </c>
      <c r="D16" s="367">
        <f>'27fO.S. Fund-Rcpts p-21'!I30</f>
        <v>2096525</v>
      </c>
      <c r="E16" s="367">
        <f>'38bPerm. Imprv. p-32'!I15</f>
        <v>554049</v>
      </c>
      <c r="F16" s="367">
        <f>'40bR &amp; B-Receipts p-34'!I20</f>
        <v>1490365</v>
      </c>
      <c r="G16" s="367">
        <f>'50bH.F.-Rcpts &amp; Expend p-44'!I17</f>
        <v>3806</v>
      </c>
      <c r="H16" s="367">
        <f>'51fDebt Service-I&amp;S Fund p-45'!I12</f>
        <v>144024</v>
      </c>
      <c r="I16" s="369">
        <f t="shared" si="0"/>
        <v>10857315.42</v>
      </c>
    </row>
    <row r="17" spans="1:9" ht="30" customHeight="1" x14ac:dyDescent="0.25">
      <c r="A17" s="360" t="s">
        <v>120</v>
      </c>
      <c r="B17" s="367">
        <f>'15bJury Fund p-10'!I27</f>
        <v>2500</v>
      </c>
      <c r="C17" s="367">
        <f>'25fG.F.-Summary p-19'!I15</f>
        <v>1597348</v>
      </c>
      <c r="D17" s="367">
        <f>'37fO.S. FUND SUMMARY p-31'!I16</f>
        <v>1382668.5</v>
      </c>
      <c r="E17" s="367">
        <f>'38bPerm. Imprv. p-32'!I24</f>
        <v>380000</v>
      </c>
      <c r="F17" s="367">
        <f>'41fR &amp; B-Disbursements p-35'!I20</f>
        <v>1042000</v>
      </c>
      <c r="G17" s="367">
        <f>'50bH.F.-Rcpts &amp; Expend p-44'!I26</f>
        <v>2000</v>
      </c>
      <c r="H17" s="367">
        <f>'51fDebt Service-I&amp;S Fund p-45'!I21</f>
        <v>50000</v>
      </c>
      <c r="I17" s="369">
        <f t="shared" si="0"/>
        <v>4456516.5</v>
      </c>
    </row>
    <row r="18" spans="1:9" ht="30" customHeight="1" x14ac:dyDescent="0.25">
      <c r="A18" s="359" t="s">
        <v>583</v>
      </c>
      <c r="B18" s="367">
        <f>'15bJury Fund p-10'!I28</f>
        <v>25626.42</v>
      </c>
      <c r="C18" s="367">
        <f>'25fG.F.-Summary p-19'!I16</f>
        <v>4948072</v>
      </c>
      <c r="D18" s="367">
        <f>'37fO.S. FUND SUMMARY p-31'!I17</f>
        <v>712930.5</v>
      </c>
      <c r="E18" s="367">
        <f>'38bPerm. Imprv. p-32'!I25</f>
        <v>174049</v>
      </c>
      <c r="F18" s="367">
        <f>'41fR &amp; B-Disbursements p-35'!I21</f>
        <v>448365</v>
      </c>
      <c r="G18" s="367">
        <f>'50bH.F.-Rcpts &amp; Expend p-44'!I27</f>
        <v>1806</v>
      </c>
      <c r="H18" s="367">
        <f>'51fDebt Service-I&amp;S Fund p-45'!I22</f>
        <v>94024</v>
      </c>
      <c r="I18" s="369">
        <f t="shared" si="0"/>
        <v>6404872.9199999999</v>
      </c>
    </row>
    <row r="19" spans="1:9" ht="30" customHeight="1" x14ac:dyDescent="0.25">
      <c r="A19" s="361" t="s">
        <v>121</v>
      </c>
      <c r="B19" s="368">
        <f>'15bJury Fund p-10'!I29</f>
        <v>28126.42</v>
      </c>
      <c r="C19" s="368">
        <f>'25fG.F.-Summary p-19'!I17</f>
        <v>6545420</v>
      </c>
      <c r="D19" s="368">
        <f>'37fO.S. FUND SUMMARY p-31'!I18</f>
        <v>2095599</v>
      </c>
      <c r="E19" s="368">
        <f>'38bPerm. Imprv. p-32'!I26</f>
        <v>554049</v>
      </c>
      <c r="F19" s="368">
        <f>'41fR &amp; B-Disbursements p-35'!I22</f>
        <v>1490365</v>
      </c>
      <c r="G19" s="368">
        <f>'50bH.F.-Rcpts &amp; Expend p-44'!I28</f>
        <v>3806</v>
      </c>
      <c r="H19" s="368">
        <f>'51fDebt Service-I&amp;S Fund p-45'!I23</f>
        <v>144024</v>
      </c>
      <c r="I19" s="386">
        <f t="shared" si="0"/>
        <v>10861389.42</v>
      </c>
    </row>
    <row r="21" spans="1:9" x14ac:dyDescent="0.25">
      <c r="A21" s="95" t="s">
        <v>601</v>
      </c>
      <c r="B21" s="95"/>
      <c r="C21" s="95"/>
      <c r="D21" s="95"/>
      <c r="E21" s="95"/>
      <c r="F21" s="95"/>
    </row>
    <row r="22" spans="1:9" x14ac:dyDescent="0.25">
      <c r="A22" s="558" t="s">
        <v>602</v>
      </c>
      <c r="B22" s="558"/>
      <c r="C22" s="558"/>
      <c r="D22" s="558"/>
      <c r="E22" s="558"/>
      <c r="F22" s="558"/>
    </row>
    <row r="23" spans="1:9" x14ac:dyDescent="0.25">
      <c r="A23" s="558"/>
      <c r="B23" s="558"/>
      <c r="C23" s="558"/>
      <c r="D23" s="558"/>
      <c r="E23" s="558"/>
      <c r="F23" s="558"/>
    </row>
    <row r="28" spans="1:9" ht="21.95" customHeight="1" x14ac:dyDescent="0.25"/>
    <row r="36" spans="1:9" s="47" customFormat="1" ht="15" customHeight="1" x14ac:dyDescent="0.25">
      <c r="A36" s="397"/>
      <c r="B36" s="397"/>
      <c r="C36" s="397"/>
      <c r="D36" s="397"/>
      <c r="E36" s="397"/>
      <c r="F36" s="397"/>
      <c r="G36" s="397"/>
      <c r="H36" s="397"/>
      <c r="I36" s="352"/>
    </row>
    <row r="37" spans="1:9" ht="15" customHeight="1" x14ac:dyDescent="0.25">
      <c r="I37" s="371"/>
    </row>
    <row r="38" spans="1:9" x14ac:dyDescent="0.25">
      <c r="I38" s="371"/>
    </row>
    <row r="39" spans="1:9" x14ac:dyDescent="0.25">
      <c r="I39" s="371"/>
    </row>
    <row r="40" spans="1:9" x14ac:dyDescent="0.25">
      <c r="I40" s="371"/>
    </row>
    <row r="41" spans="1:9" x14ac:dyDescent="0.25">
      <c r="I41" s="371"/>
    </row>
  </sheetData>
  <mergeCells count="12">
    <mergeCell ref="A22:F23"/>
    <mergeCell ref="H6:H8"/>
    <mergeCell ref="I6:I8"/>
    <mergeCell ref="A1:I1"/>
    <mergeCell ref="A3:I3"/>
    <mergeCell ref="A6:A8"/>
    <mergeCell ref="B6:B8"/>
    <mergeCell ref="C6:C8"/>
    <mergeCell ref="D6:D8"/>
    <mergeCell ref="E6:E8"/>
    <mergeCell ref="F6:F8"/>
    <mergeCell ref="G6:G8"/>
  </mergeCells>
  <pageMargins left="1.2" right="0.45" top="0.5" bottom="0.25" header="0.3" footer="0.3"/>
  <pageSetup scale="85" orientation="landscape" horizontalDpi="4294967295" verticalDpi="4294967295" r:id="rId1"/>
  <headerFooter>
    <oddFooter>&amp;C&amp;"Times New Roman,Regular"&amp;14 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41"/>
  <sheetViews>
    <sheetView topLeftCell="A6" zoomScale="120" zoomScaleNormal="120" workbookViewId="0">
      <selection activeCell="H11" sqref="H11:I11"/>
    </sheetView>
  </sheetViews>
  <sheetFormatPr defaultColWidth="9.140625" defaultRowHeight="15" x14ac:dyDescent="0.25"/>
  <cols>
    <col min="1" max="16384" width="9.140625" style="1"/>
  </cols>
  <sheetData>
    <row r="1" spans="1:9" ht="27.95" customHeight="1" x14ac:dyDescent="0.25">
      <c r="A1" s="526" t="s">
        <v>779</v>
      </c>
      <c r="B1" s="526"/>
      <c r="C1" s="526"/>
      <c r="D1" s="526"/>
      <c r="E1" s="526"/>
      <c r="F1" s="526"/>
      <c r="G1" s="526"/>
      <c r="H1" s="526"/>
      <c r="I1" s="526"/>
    </row>
    <row r="2" spans="1:9" ht="15" customHeight="1" x14ac:dyDescent="0.25"/>
    <row r="3" spans="1:9" ht="18.75" customHeight="1" x14ac:dyDescent="0.3">
      <c r="A3" s="532" t="s">
        <v>125</v>
      </c>
      <c r="B3" s="532"/>
      <c r="C3" s="532"/>
      <c r="D3" s="532"/>
      <c r="E3" s="532"/>
      <c r="F3" s="532"/>
      <c r="G3" s="532"/>
      <c r="H3" s="532"/>
      <c r="I3" s="532"/>
    </row>
    <row r="4" spans="1:9" ht="15" customHeight="1" x14ac:dyDescent="0.25"/>
    <row r="5" spans="1:9" ht="15" customHeight="1" x14ac:dyDescent="0.25">
      <c r="A5" s="594" t="s">
        <v>507</v>
      </c>
      <c r="B5" s="594"/>
      <c r="C5" s="594"/>
      <c r="D5" s="594"/>
      <c r="E5" s="594"/>
      <c r="F5" s="594"/>
      <c r="G5" s="594"/>
      <c r="H5" s="594"/>
      <c r="I5" s="594"/>
    </row>
    <row r="6" spans="1:9" ht="15" customHeight="1" x14ac:dyDescent="0.25">
      <c r="A6" s="594" t="s">
        <v>791</v>
      </c>
      <c r="B6" s="594"/>
      <c r="C6" s="594"/>
      <c r="D6" s="594"/>
      <c r="E6" s="594"/>
      <c r="F6" s="594"/>
      <c r="G6" s="594"/>
      <c r="H6" s="594"/>
      <c r="I6" s="594"/>
    </row>
    <row r="7" spans="1:9" ht="15" customHeight="1" thickBot="1" x14ac:dyDescent="0.3">
      <c r="A7" s="595"/>
      <c r="B7" s="595"/>
      <c r="C7" s="595"/>
      <c r="D7" s="595"/>
      <c r="E7" s="595"/>
      <c r="F7" s="595"/>
      <c r="G7" s="595"/>
      <c r="H7" s="595"/>
      <c r="I7" s="595"/>
    </row>
    <row r="8" spans="1:9" ht="30" customHeight="1" thickTop="1" thickBot="1" x14ac:dyDescent="0.3">
      <c r="A8" s="586" t="s">
        <v>508</v>
      </c>
      <c r="B8" s="587"/>
      <c r="C8" s="587"/>
      <c r="D8" s="588" t="s">
        <v>788</v>
      </c>
      <c r="E8" s="588"/>
      <c r="F8" s="588" t="s">
        <v>632</v>
      </c>
      <c r="G8" s="589"/>
      <c r="H8" s="588" t="s">
        <v>787</v>
      </c>
      <c r="I8" s="589"/>
    </row>
    <row r="9" spans="1:9" ht="24.95" customHeight="1" x14ac:dyDescent="0.25">
      <c r="A9" s="590" t="s">
        <v>110</v>
      </c>
      <c r="B9" s="591"/>
      <c r="C9" s="591"/>
      <c r="D9" s="592">
        <v>0</v>
      </c>
      <c r="E9" s="593"/>
      <c r="F9" s="575">
        <v>3.1619999999999999E-3</v>
      </c>
      <c r="G9" s="576"/>
      <c r="H9" s="575">
        <v>7.2000000000000002E-5</v>
      </c>
      <c r="I9" s="576"/>
    </row>
    <row r="10" spans="1:9" ht="24.95" customHeight="1" x14ac:dyDescent="0.25">
      <c r="A10" s="582" t="s">
        <v>111</v>
      </c>
      <c r="B10" s="583"/>
      <c r="C10" s="583"/>
      <c r="D10" s="578">
        <v>0.49009000000000003</v>
      </c>
      <c r="E10" s="579"/>
      <c r="F10" s="567">
        <v>0.39584599999999998</v>
      </c>
      <c r="G10" s="568"/>
      <c r="H10" s="567">
        <v>0.37794899999999998</v>
      </c>
      <c r="I10" s="568"/>
    </row>
    <row r="11" spans="1:9" ht="24.95" customHeight="1" x14ac:dyDescent="0.25">
      <c r="A11" s="582" t="s">
        <v>113</v>
      </c>
      <c r="B11" s="583"/>
      <c r="C11" s="583"/>
      <c r="D11" s="578">
        <v>1.142E-2</v>
      </c>
      <c r="E11" s="579"/>
      <c r="F11" s="569">
        <v>7.9039999999999996E-3</v>
      </c>
      <c r="G11" s="567"/>
      <c r="H11" s="569">
        <v>7.175E-3</v>
      </c>
      <c r="I11" s="567"/>
    </row>
    <row r="12" spans="1:9" ht="24.95" customHeight="1" x14ac:dyDescent="0.25">
      <c r="A12" s="582" t="s">
        <v>114</v>
      </c>
      <c r="B12" s="583"/>
      <c r="C12" s="583"/>
      <c r="D12" s="578">
        <v>0.22849</v>
      </c>
      <c r="E12" s="579"/>
      <c r="F12" s="569">
        <v>0.15808800000000001</v>
      </c>
      <c r="G12" s="567"/>
      <c r="H12" s="569">
        <v>0.114804</v>
      </c>
      <c r="I12" s="567"/>
    </row>
    <row r="13" spans="1:9" ht="24.95" customHeight="1" x14ac:dyDescent="0.25">
      <c r="A13" s="582" t="s">
        <v>134</v>
      </c>
      <c r="B13" s="583"/>
      <c r="C13" s="583"/>
      <c r="D13" s="578">
        <v>0</v>
      </c>
      <c r="E13" s="579"/>
      <c r="F13" s="569">
        <v>0</v>
      </c>
      <c r="G13" s="567"/>
      <c r="H13" s="569">
        <v>0</v>
      </c>
      <c r="I13" s="567"/>
    </row>
    <row r="14" spans="1:9" ht="24.95" customHeight="1" thickBot="1" x14ac:dyDescent="0.3">
      <c r="A14" s="584" t="s">
        <v>115</v>
      </c>
      <c r="B14" s="585"/>
      <c r="C14" s="585"/>
      <c r="D14" s="580">
        <v>1.2500000000000001E-2</v>
      </c>
      <c r="E14" s="581"/>
      <c r="F14" s="570">
        <v>8.5000000000000006E-3</v>
      </c>
      <c r="G14" s="571"/>
      <c r="H14" s="570">
        <v>8.5000000000000006E-3</v>
      </c>
      <c r="I14" s="571"/>
    </row>
    <row r="15" spans="1:9" ht="24.95" customHeight="1" x14ac:dyDescent="0.25">
      <c r="A15" s="572" t="s">
        <v>509</v>
      </c>
      <c r="B15" s="573"/>
      <c r="C15" s="573"/>
      <c r="D15" s="574">
        <f>SUM(D9:E14)</f>
        <v>0.74249999999999994</v>
      </c>
      <c r="E15" s="574"/>
      <c r="F15" s="574">
        <f>SUM(F9:G14)</f>
        <v>0.5734999999999999</v>
      </c>
      <c r="G15" s="577"/>
      <c r="H15" s="565">
        <f>SUM(H9:I14)</f>
        <v>0.50849999999999995</v>
      </c>
      <c r="I15" s="566"/>
    </row>
    <row r="28" ht="21.95" customHeight="1" x14ac:dyDescent="0.25"/>
    <row r="36" spans="1:9" s="47" customFormat="1" ht="15" customHeight="1" x14ac:dyDescent="0.25">
      <c r="A36" s="397"/>
      <c r="B36" s="397"/>
      <c r="C36" s="397"/>
      <c r="D36" s="397"/>
      <c r="E36" s="397"/>
      <c r="F36" s="397"/>
      <c r="G36" s="397"/>
      <c r="H36" s="397"/>
      <c r="I36" s="352"/>
    </row>
    <row r="37" spans="1:9" ht="15" customHeight="1" x14ac:dyDescent="0.25">
      <c r="I37" s="371"/>
    </row>
    <row r="38" spans="1:9" x14ac:dyDescent="0.25">
      <c r="I38" s="371"/>
    </row>
    <row r="39" spans="1:9" x14ac:dyDescent="0.25">
      <c r="I39" s="371"/>
    </row>
    <row r="40" spans="1:9" x14ac:dyDescent="0.25">
      <c r="I40" s="371"/>
    </row>
    <row r="41" spans="1:9" x14ac:dyDescent="0.25">
      <c r="I41" s="371"/>
    </row>
  </sheetData>
  <mergeCells count="37">
    <mergeCell ref="A1:I1"/>
    <mergeCell ref="A3:I3"/>
    <mergeCell ref="A5:I5"/>
    <mergeCell ref="A6:I6"/>
    <mergeCell ref="A7:I7"/>
    <mergeCell ref="F8:G8"/>
    <mergeCell ref="H8:I8"/>
    <mergeCell ref="A9:C9"/>
    <mergeCell ref="D9:E9"/>
    <mergeCell ref="H9:I9"/>
    <mergeCell ref="A12:C12"/>
    <mergeCell ref="A13:C13"/>
    <mergeCell ref="A14:C14"/>
    <mergeCell ref="A8:C8"/>
    <mergeCell ref="D8:E8"/>
    <mergeCell ref="A15:C15"/>
    <mergeCell ref="D15:E15"/>
    <mergeCell ref="F9:G9"/>
    <mergeCell ref="F10:G10"/>
    <mergeCell ref="F11:G11"/>
    <mergeCell ref="F12:G12"/>
    <mergeCell ref="F13:G13"/>
    <mergeCell ref="F14:G14"/>
    <mergeCell ref="F15:G15"/>
    <mergeCell ref="D10:E10"/>
    <mergeCell ref="D11:E11"/>
    <mergeCell ref="D12:E12"/>
    <mergeCell ref="D13:E13"/>
    <mergeCell ref="D14:E14"/>
    <mergeCell ref="A10:C10"/>
    <mergeCell ref="A11:C11"/>
    <mergeCell ref="H15:I15"/>
    <mergeCell ref="H10:I10"/>
    <mergeCell ref="H11:I11"/>
    <mergeCell ref="H12:I12"/>
    <mergeCell ref="H13:I13"/>
    <mergeCell ref="H14:I14"/>
  </mergeCells>
  <pageMargins left="1.2" right="0.45" top="0.5" bottom="0.25" header="0.3" footer="0.3"/>
  <pageSetup orientation="portrait" horizontalDpi="4294967295" verticalDpi="4294967295" r:id="rId1"/>
  <headerFooter>
    <oddFooter>&amp;C&amp;"Times New Roman,Regular"&amp;14 6</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41"/>
  <sheetViews>
    <sheetView topLeftCell="A13" workbookViewId="0">
      <selection activeCell="F37" sqref="F37"/>
    </sheetView>
  </sheetViews>
  <sheetFormatPr defaultColWidth="9.140625" defaultRowHeight="15" x14ac:dyDescent="0.25"/>
  <cols>
    <col min="1" max="1" width="12.42578125" style="1" bestFit="1" customWidth="1"/>
    <col min="2" max="2" width="15.7109375" style="1" customWidth="1"/>
    <col min="3" max="3" width="10.7109375" style="1" customWidth="1"/>
    <col min="4" max="6" width="12.7109375" style="1" customWidth="1"/>
    <col min="7" max="16384" width="9.140625" style="1"/>
  </cols>
  <sheetData>
    <row r="1" spans="1:9" ht="27.95" customHeight="1" x14ac:dyDescent="0.35">
      <c r="A1" s="550" t="s">
        <v>526</v>
      </c>
      <c r="B1" s="550"/>
      <c r="C1" s="550"/>
      <c r="D1" s="550"/>
      <c r="E1" s="550"/>
      <c r="F1" s="550"/>
      <c r="G1" s="355"/>
      <c r="H1" s="355"/>
      <c r="I1" s="355"/>
    </row>
    <row r="3" spans="1:9" ht="18.75" customHeight="1" thickBot="1" x14ac:dyDescent="0.35">
      <c r="A3" s="596" t="s">
        <v>584</v>
      </c>
      <c r="B3" s="596"/>
      <c r="C3" s="596"/>
      <c r="D3" s="596"/>
      <c r="E3" s="596"/>
      <c r="F3" s="596"/>
      <c r="G3" s="26"/>
      <c r="H3" s="26"/>
      <c r="I3" s="26"/>
    </row>
    <row r="5" spans="1:9" s="103" customFormat="1" ht="43.5" x14ac:dyDescent="0.25">
      <c r="A5" s="373" t="s">
        <v>585</v>
      </c>
      <c r="B5" s="374" t="s">
        <v>586</v>
      </c>
      <c r="C5" s="374" t="s">
        <v>144</v>
      </c>
      <c r="D5" s="375" t="s">
        <v>587</v>
      </c>
      <c r="E5" s="375" t="s">
        <v>588</v>
      </c>
      <c r="F5" s="376" t="s">
        <v>589</v>
      </c>
      <c r="G5" s="372"/>
    </row>
    <row r="6" spans="1:9" ht="18" customHeight="1" x14ac:dyDescent="0.25">
      <c r="A6" s="377">
        <v>1992</v>
      </c>
      <c r="B6" s="378">
        <v>301359977</v>
      </c>
      <c r="C6" s="379">
        <v>0.27</v>
      </c>
      <c r="D6" s="378">
        <v>813671</v>
      </c>
      <c r="E6" s="378">
        <v>802556</v>
      </c>
      <c r="F6" s="479">
        <v>0.98699999999999999</v>
      </c>
    </row>
    <row r="7" spans="1:9" ht="18" customHeight="1" x14ac:dyDescent="0.25">
      <c r="A7" s="377">
        <v>1993</v>
      </c>
      <c r="B7" s="378">
        <v>301538237</v>
      </c>
      <c r="C7" s="379">
        <v>0.27</v>
      </c>
      <c r="D7" s="378">
        <v>814153</v>
      </c>
      <c r="E7" s="378">
        <v>804979</v>
      </c>
      <c r="F7" s="479">
        <v>0.98799999999999999</v>
      </c>
    </row>
    <row r="8" spans="1:9" ht="18" customHeight="1" x14ac:dyDescent="0.25">
      <c r="A8" s="377">
        <v>1994</v>
      </c>
      <c r="B8" s="380">
        <v>270120339</v>
      </c>
      <c r="C8" s="379">
        <v>0.35</v>
      </c>
      <c r="D8" s="378">
        <v>945421</v>
      </c>
      <c r="E8" s="378">
        <v>932098</v>
      </c>
      <c r="F8" s="479">
        <v>0.98499999999999999</v>
      </c>
    </row>
    <row r="9" spans="1:9" ht="18" customHeight="1" x14ac:dyDescent="0.25">
      <c r="A9" s="377">
        <v>1995</v>
      </c>
      <c r="B9" s="378">
        <v>232988363</v>
      </c>
      <c r="C9" s="379">
        <v>0.38500000000000001</v>
      </c>
      <c r="D9" s="378">
        <v>897005</v>
      </c>
      <c r="E9" s="378">
        <v>860157</v>
      </c>
      <c r="F9" s="479">
        <v>0.95</v>
      </c>
    </row>
    <row r="10" spans="1:9" ht="18" customHeight="1" x14ac:dyDescent="0.25">
      <c r="A10" s="377">
        <v>1996</v>
      </c>
      <c r="B10" s="378">
        <v>236992064</v>
      </c>
      <c r="C10" s="379">
        <v>0.38500000000000001</v>
      </c>
      <c r="D10" s="378">
        <v>910245</v>
      </c>
      <c r="E10" s="378">
        <v>901253</v>
      </c>
      <c r="F10" s="479">
        <v>0.99199999999999999</v>
      </c>
    </row>
    <row r="11" spans="1:9" ht="18" customHeight="1" x14ac:dyDescent="0.25">
      <c r="A11" s="377">
        <v>1997</v>
      </c>
      <c r="B11" s="378">
        <v>286992064</v>
      </c>
      <c r="C11" s="379">
        <v>0.38500000000000001</v>
      </c>
      <c r="D11" s="378">
        <v>1104919</v>
      </c>
      <c r="E11" s="378">
        <v>1078892</v>
      </c>
      <c r="F11" s="479">
        <v>0.97599999999999998</v>
      </c>
    </row>
    <row r="12" spans="1:9" ht="18" customHeight="1" x14ac:dyDescent="0.25">
      <c r="A12" s="377">
        <v>1998</v>
      </c>
      <c r="B12" s="378">
        <v>265455771</v>
      </c>
      <c r="C12" s="379">
        <v>0.38500000000000001</v>
      </c>
      <c r="D12" s="378">
        <v>1022004</v>
      </c>
      <c r="E12" s="378">
        <v>975569</v>
      </c>
      <c r="F12" s="479">
        <v>0.97099999999999997</v>
      </c>
    </row>
    <row r="13" spans="1:9" ht="18" customHeight="1" x14ac:dyDescent="0.25">
      <c r="A13" s="377">
        <v>1999</v>
      </c>
      <c r="B13" s="378">
        <v>191233411</v>
      </c>
      <c r="C13" s="379">
        <v>0.48499999999999999</v>
      </c>
      <c r="D13" s="378">
        <v>927482</v>
      </c>
      <c r="E13" s="378">
        <v>884817</v>
      </c>
      <c r="F13" s="479">
        <v>0.95399999999999996</v>
      </c>
    </row>
    <row r="14" spans="1:9" ht="18" customHeight="1" x14ac:dyDescent="0.25">
      <c r="A14" s="377">
        <v>2000</v>
      </c>
      <c r="B14" s="378">
        <v>211003916</v>
      </c>
      <c r="C14" s="379">
        <v>0.44</v>
      </c>
      <c r="D14" s="378">
        <v>928417</v>
      </c>
      <c r="E14" s="378">
        <v>903217</v>
      </c>
      <c r="F14" s="479">
        <v>0.97</v>
      </c>
    </row>
    <row r="15" spans="1:9" ht="18" customHeight="1" x14ac:dyDescent="0.25">
      <c r="A15" s="377">
        <v>2001</v>
      </c>
      <c r="B15" s="378">
        <v>307938666</v>
      </c>
      <c r="C15" s="379">
        <v>0.44</v>
      </c>
      <c r="D15" s="378">
        <v>1354930</v>
      </c>
      <c r="E15" s="378">
        <v>1284708</v>
      </c>
      <c r="F15" s="479">
        <v>0.98499999999999999</v>
      </c>
    </row>
    <row r="16" spans="1:9" ht="18" customHeight="1" x14ac:dyDescent="0.25">
      <c r="A16" s="377">
        <v>2002</v>
      </c>
      <c r="B16" s="378">
        <v>272014427</v>
      </c>
      <c r="C16" s="379">
        <v>0.47</v>
      </c>
      <c r="D16" s="378">
        <v>1278467</v>
      </c>
      <c r="E16" s="378">
        <v>1233936</v>
      </c>
      <c r="F16" s="479">
        <v>0.97</v>
      </c>
    </row>
    <row r="17" spans="1:6" ht="18" customHeight="1" x14ac:dyDescent="0.25">
      <c r="A17" s="377">
        <v>2003</v>
      </c>
      <c r="B17" s="378">
        <v>296715610</v>
      </c>
      <c r="C17" s="379">
        <v>0.4446</v>
      </c>
      <c r="D17" s="378">
        <v>1319197</v>
      </c>
      <c r="E17" s="378">
        <v>1278075</v>
      </c>
      <c r="F17" s="479">
        <v>0.97</v>
      </c>
    </row>
    <row r="18" spans="1:6" ht="18" customHeight="1" x14ac:dyDescent="0.25">
      <c r="A18" s="377">
        <v>2004</v>
      </c>
      <c r="B18" s="378">
        <v>325308985</v>
      </c>
      <c r="C18" s="379">
        <v>0.42920000000000003</v>
      </c>
      <c r="D18" s="378">
        <v>1396226</v>
      </c>
      <c r="E18" s="378">
        <v>1357091</v>
      </c>
      <c r="F18" s="479">
        <v>0.97</v>
      </c>
    </row>
    <row r="19" spans="1:6" ht="18" customHeight="1" x14ac:dyDescent="0.25">
      <c r="A19" s="377">
        <v>2005</v>
      </c>
      <c r="B19" s="378">
        <v>453966778</v>
      </c>
      <c r="C19" s="379">
        <v>0.3306</v>
      </c>
      <c r="D19" s="378">
        <v>1500803</v>
      </c>
      <c r="E19" s="378">
        <v>1454590</v>
      </c>
      <c r="F19" s="479">
        <v>0.97</v>
      </c>
    </row>
    <row r="20" spans="1:6" ht="18" customHeight="1" x14ac:dyDescent="0.25">
      <c r="A20" s="377">
        <v>2006</v>
      </c>
      <c r="B20" s="378">
        <v>600138532</v>
      </c>
      <c r="C20" s="379">
        <v>0.27</v>
      </c>
      <c r="D20" s="378">
        <v>1620497</v>
      </c>
      <c r="E20" s="378">
        <v>1587712</v>
      </c>
      <c r="F20" s="479">
        <v>0.98</v>
      </c>
    </row>
    <row r="21" spans="1:6" ht="18" customHeight="1" x14ac:dyDescent="0.25">
      <c r="A21" s="377">
        <v>2007</v>
      </c>
      <c r="B21" s="378">
        <v>603962187</v>
      </c>
      <c r="C21" s="379">
        <v>0.26784000000000002</v>
      </c>
      <c r="D21" s="378">
        <v>1617652</v>
      </c>
      <c r="E21" s="378">
        <v>1562532</v>
      </c>
      <c r="F21" s="479">
        <v>0.96599999999999997</v>
      </c>
    </row>
    <row r="22" spans="1:6" ht="18" customHeight="1" x14ac:dyDescent="0.25">
      <c r="A22" s="377">
        <v>2008</v>
      </c>
      <c r="B22" s="378">
        <v>759752240</v>
      </c>
      <c r="C22" s="379">
        <v>0.22397</v>
      </c>
      <c r="D22" s="378">
        <v>1701617</v>
      </c>
      <c r="E22" s="378">
        <v>1650545</v>
      </c>
      <c r="F22" s="479">
        <v>0.97</v>
      </c>
    </row>
    <row r="23" spans="1:6" ht="18" customHeight="1" x14ac:dyDescent="0.25">
      <c r="A23" s="377">
        <v>2009</v>
      </c>
      <c r="B23" s="378">
        <v>655159167</v>
      </c>
      <c r="C23" s="379">
        <v>0.25863000000000003</v>
      </c>
      <c r="D23" s="378">
        <v>1694438</v>
      </c>
      <c r="E23" s="378">
        <v>1552373</v>
      </c>
      <c r="F23" s="479">
        <v>0.96899999999999997</v>
      </c>
    </row>
    <row r="24" spans="1:6" ht="18" customHeight="1" x14ac:dyDescent="0.25">
      <c r="A24" s="377">
        <v>2010</v>
      </c>
      <c r="B24" s="378">
        <v>645363210</v>
      </c>
      <c r="C24" s="379">
        <v>0.26800000000000002</v>
      </c>
      <c r="D24" s="378">
        <v>1729573</v>
      </c>
      <c r="E24" s="378">
        <v>1683341</v>
      </c>
      <c r="F24" s="479">
        <v>0.97</v>
      </c>
    </row>
    <row r="25" spans="1:6" ht="18" customHeight="1" x14ac:dyDescent="0.25">
      <c r="A25" s="377">
        <v>2011</v>
      </c>
      <c r="B25" s="378">
        <v>636738090</v>
      </c>
      <c r="C25" s="379">
        <v>0.28899999999999998</v>
      </c>
      <c r="D25" s="378">
        <v>1840173</v>
      </c>
      <c r="E25" s="378">
        <v>1827291</v>
      </c>
      <c r="F25" s="479">
        <v>0.99299999999999999</v>
      </c>
    </row>
    <row r="26" spans="1:6" ht="18" customHeight="1" x14ac:dyDescent="0.25">
      <c r="A26" s="377">
        <v>2012</v>
      </c>
      <c r="B26" s="378">
        <v>850460490</v>
      </c>
      <c r="C26" s="379">
        <v>0.2636</v>
      </c>
      <c r="D26" s="378">
        <v>2242984</v>
      </c>
      <c r="E26" s="378">
        <v>2243795</v>
      </c>
      <c r="F26" s="479">
        <v>0.997</v>
      </c>
    </row>
    <row r="27" spans="1:6" ht="18" customHeight="1" x14ac:dyDescent="0.25">
      <c r="A27" s="377">
        <v>2013</v>
      </c>
      <c r="B27" s="378">
        <v>786911890</v>
      </c>
      <c r="C27" s="379">
        <v>0.34564</v>
      </c>
      <c r="D27" s="378">
        <v>2721311</v>
      </c>
      <c r="E27" s="378">
        <v>2694070</v>
      </c>
      <c r="F27" s="479">
        <v>0.99</v>
      </c>
    </row>
    <row r="28" spans="1:6" ht="18" customHeight="1" x14ac:dyDescent="0.25">
      <c r="A28" s="377">
        <v>2016</v>
      </c>
      <c r="B28" s="378">
        <v>331489230</v>
      </c>
      <c r="C28" s="379">
        <v>0.71750000000000003</v>
      </c>
      <c r="D28" s="378">
        <v>2376738</v>
      </c>
      <c r="E28" s="378">
        <v>2360232</v>
      </c>
      <c r="F28" s="479">
        <v>0.99299999999999999</v>
      </c>
    </row>
    <row r="29" spans="1:6" ht="18" customHeight="1" x14ac:dyDescent="0.25">
      <c r="A29" s="377">
        <v>2017</v>
      </c>
      <c r="B29" s="378">
        <v>376495252</v>
      </c>
      <c r="C29" s="379">
        <v>0.77</v>
      </c>
      <c r="D29" s="378">
        <v>2899013</v>
      </c>
      <c r="E29" s="378">
        <v>2898633</v>
      </c>
      <c r="F29" s="479">
        <v>0.99299999999999999</v>
      </c>
    </row>
    <row r="30" spans="1:6" ht="18" customHeight="1" x14ac:dyDescent="0.25">
      <c r="A30" s="377">
        <v>2018</v>
      </c>
      <c r="B30" s="378">
        <v>389694830</v>
      </c>
      <c r="C30" s="379">
        <v>0.75875000000000004</v>
      </c>
      <c r="D30" s="378">
        <v>2856657</v>
      </c>
      <c r="E30" s="378">
        <v>2970145</v>
      </c>
      <c r="F30" s="479">
        <v>0.98699999999999999</v>
      </c>
    </row>
    <row r="31" spans="1:6" ht="18" customHeight="1" x14ac:dyDescent="0.25">
      <c r="A31" s="377">
        <v>2019</v>
      </c>
      <c r="B31" s="378">
        <v>620270880</v>
      </c>
      <c r="C31" s="379">
        <v>0.65</v>
      </c>
      <c r="D31" s="378">
        <v>4031760</v>
      </c>
      <c r="E31" s="378">
        <v>3853286</v>
      </c>
      <c r="F31" s="479">
        <v>0.95</v>
      </c>
    </row>
    <row r="32" spans="1:6" ht="18" customHeight="1" x14ac:dyDescent="0.25">
      <c r="A32" s="381">
        <v>2020</v>
      </c>
      <c r="B32" s="387">
        <v>548176780</v>
      </c>
      <c r="C32" s="388">
        <v>0.73</v>
      </c>
      <c r="D32" s="387">
        <v>4056091</v>
      </c>
      <c r="E32" s="387">
        <v>4217697</v>
      </c>
      <c r="F32" s="480">
        <v>0.98199999999999998</v>
      </c>
    </row>
    <row r="33" spans="1:9" ht="18" customHeight="1" x14ac:dyDescent="0.25">
      <c r="A33" s="381">
        <v>2021</v>
      </c>
      <c r="B33" s="387">
        <v>460700072</v>
      </c>
      <c r="C33" s="388">
        <v>0.74119999999999997</v>
      </c>
      <c r="D33" s="387">
        <v>3363111</v>
      </c>
      <c r="E33" s="387">
        <v>3369015</v>
      </c>
      <c r="F33" s="479">
        <v>0.98899999999999999</v>
      </c>
    </row>
    <row r="34" spans="1:9" ht="18" customHeight="1" x14ac:dyDescent="0.25">
      <c r="A34" s="474">
        <v>2022</v>
      </c>
      <c r="B34" s="378">
        <v>625855092</v>
      </c>
      <c r="C34" s="379">
        <v>0.57350000000000001</v>
      </c>
      <c r="D34" s="476">
        <v>3627153</v>
      </c>
      <c r="E34" s="378">
        <v>3633020</v>
      </c>
      <c r="F34" s="479">
        <v>0.98729999999999996</v>
      </c>
    </row>
    <row r="35" spans="1:9" x14ac:dyDescent="0.25">
      <c r="A35" s="472">
        <v>2023</v>
      </c>
      <c r="B35" s="475">
        <v>750762372</v>
      </c>
      <c r="C35" s="477">
        <v>0.50849999999999995</v>
      </c>
      <c r="D35" s="478">
        <v>3817627</v>
      </c>
      <c r="E35" s="478">
        <v>3741274</v>
      </c>
      <c r="F35" s="473">
        <v>0.99</v>
      </c>
    </row>
    <row r="36" spans="1:9" s="47" customFormat="1" ht="15" customHeight="1" x14ac:dyDescent="0.25">
      <c r="A36" s="397"/>
      <c r="B36" s="397"/>
      <c r="C36" s="397"/>
      <c r="D36" s="397"/>
      <c r="E36" s="397"/>
      <c r="F36" s="397"/>
      <c r="G36" s="397"/>
      <c r="H36" s="397"/>
      <c r="I36" s="352"/>
    </row>
    <row r="37" spans="1:9" ht="15" customHeight="1" x14ac:dyDescent="0.25">
      <c r="I37" s="371"/>
    </row>
    <row r="38" spans="1:9" x14ac:dyDescent="0.25">
      <c r="I38" s="371"/>
    </row>
    <row r="39" spans="1:9" x14ac:dyDescent="0.25">
      <c r="I39" s="371"/>
    </row>
    <row r="40" spans="1:9" x14ac:dyDescent="0.25">
      <c r="I40" s="371"/>
    </row>
    <row r="41" spans="1:9" x14ac:dyDescent="0.25">
      <c r="I41" s="371"/>
    </row>
  </sheetData>
  <mergeCells count="2">
    <mergeCell ref="A3:F3"/>
    <mergeCell ref="A1:F1"/>
  </mergeCells>
  <printOptions horizontalCentered="1"/>
  <pageMargins left="1.2" right="0.7" top="0.75" bottom="0.75" header="0.3" footer="0.55000000000000004"/>
  <pageSetup orientation="portrait" horizontalDpi="4294967295" verticalDpi="4294967295" r:id="rId1"/>
  <headerFooter>
    <oddFooter>&amp;C&amp;"Times New Roman,Bold" 7</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1"/>
  <sheetViews>
    <sheetView topLeftCell="A13" workbookViewId="0">
      <selection activeCell="A36" sqref="A36:G36"/>
    </sheetView>
  </sheetViews>
  <sheetFormatPr defaultColWidth="9.140625" defaultRowHeight="15" x14ac:dyDescent="0.25"/>
  <cols>
    <col min="1" max="2" width="9.140625" style="1"/>
    <col min="3" max="5" width="15.7109375" style="1" customWidth="1"/>
    <col min="6" max="16384" width="9.140625" style="1"/>
  </cols>
  <sheetData>
    <row r="1" spans="1:6" ht="27.95" customHeight="1" x14ac:dyDescent="0.4">
      <c r="A1" s="598" t="s">
        <v>526</v>
      </c>
      <c r="B1" s="598"/>
      <c r="C1" s="598"/>
      <c r="D1" s="598"/>
      <c r="E1" s="598"/>
      <c r="F1" s="598"/>
    </row>
    <row r="3" spans="1:6" ht="18.75" customHeight="1" x14ac:dyDescent="0.3">
      <c r="A3" s="599" t="s">
        <v>590</v>
      </c>
      <c r="B3" s="599"/>
      <c r="C3" s="599"/>
      <c r="D3" s="599"/>
      <c r="E3" s="599"/>
      <c r="F3" s="599"/>
    </row>
    <row r="5" spans="1:6" ht="30" thickBot="1" x14ac:dyDescent="0.3">
      <c r="A5" s="15"/>
      <c r="B5" s="383" t="s">
        <v>585</v>
      </c>
      <c r="C5" s="384" t="s">
        <v>591</v>
      </c>
      <c r="D5" s="385" t="s">
        <v>592</v>
      </c>
      <c r="E5" s="482" t="s">
        <v>593</v>
      </c>
      <c r="F5" s="15"/>
    </row>
    <row r="6" spans="1:6" ht="18" customHeight="1" x14ac:dyDescent="0.25">
      <c r="B6" s="485">
        <v>1992</v>
      </c>
      <c r="C6" s="476">
        <v>1272317</v>
      </c>
      <c r="D6" s="378">
        <v>1062117</v>
      </c>
      <c r="E6" s="378">
        <v>1058776</v>
      </c>
    </row>
    <row r="7" spans="1:6" ht="18" customHeight="1" x14ac:dyDescent="0.25">
      <c r="B7" s="486">
        <v>1993</v>
      </c>
      <c r="C7" s="476">
        <v>1274371</v>
      </c>
      <c r="D7" s="378">
        <v>997424</v>
      </c>
      <c r="E7" s="378">
        <v>983787</v>
      </c>
    </row>
    <row r="8" spans="1:6" ht="18" customHeight="1" x14ac:dyDescent="0.25">
      <c r="B8" s="486">
        <v>1994</v>
      </c>
      <c r="C8" s="476">
        <v>1188516</v>
      </c>
      <c r="D8" s="378">
        <v>1032666</v>
      </c>
      <c r="E8" s="378">
        <v>946987</v>
      </c>
    </row>
    <row r="9" spans="1:6" ht="18" customHeight="1" x14ac:dyDescent="0.25">
      <c r="B9" s="486">
        <v>1995</v>
      </c>
      <c r="C9" s="476">
        <v>1052921</v>
      </c>
      <c r="D9" s="378">
        <v>1045389</v>
      </c>
      <c r="E9" s="378">
        <v>874766</v>
      </c>
    </row>
    <row r="10" spans="1:6" ht="18" customHeight="1" x14ac:dyDescent="0.25">
      <c r="B10" s="486">
        <v>1996</v>
      </c>
      <c r="C10" s="476">
        <v>1259409</v>
      </c>
      <c r="D10" s="378">
        <v>1047246</v>
      </c>
      <c r="E10" s="378">
        <v>976664</v>
      </c>
    </row>
    <row r="11" spans="1:6" ht="18" customHeight="1" x14ac:dyDescent="0.25">
      <c r="B11" s="486">
        <v>1997</v>
      </c>
      <c r="C11" s="476">
        <v>1453448</v>
      </c>
      <c r="D11" s="378">
        <v>1047246</v>
      </c>
      <c r="E11" s="378">
        <v>1012611</v>
      </c>
    </row>
    <row r="12" spans="1:6" ht="18" customHeight="1" x14ac:dyDescent="0.25">
      <c r="B12" s="486">
        <v>1998</v>
      </c>
      <c r="C12" s="476">
        <v>1710470</v>
      </c>
      <c r="D12" s="378">
        <v>1244266</v>
      </c>
      <c r="E12" s="378">
        <v>1192334</v>
      </c>
    </row>
    <row r="13" spans="1:6" ht="18" customHeight="1" x14ac:dyDescent="0.25">
      <c r="B13" s="486">
        <v>1999</v>
      </c>
      <c r="C13" s="476">
        <v>1697502</v>
      </c>
      <c r="D13" s="378">
        <v>1269579</v>
      </c>
      <c r="E13" s="378">
        <v>975453</v>
      </c>
    </row>
    <row r="14" spans="1:6" ht="18" customHeight="1" x14ac:dyDescent="0.25">
      <c r="B14" s="486">
        <v>2000</v>
      </c>
      <c r="C14" s="476">
        <v>1434463</v>
      </c>
      <c r="D14" s="378">
        <v>1169950</v>
      </c>
      <c r="E14" s="378">
        <v>1071036</v>
      </c>
    </row>
    <row r="15" spans="1:6" ht="18" customHeight="1" x14ac:dyDescent="0.25">
      <c r="B15" s="486">
        <v>2001</v>
      </c>
      <c r="C15" s="476">
        <v>1513197</v>
      </c>
      <c r="D15" s="378">
        <v>1295600</v>
      </c>
      <c r="E15" s="378">
        <v>1241605</v>
      </c>
    </row>
    <row r="16" spans="1:6" ht="18" customHeight="1" x14ac:dyDescent="0.25">
      <c r="B16" s="486">
        <v>2002</v>
      </c>
      <c r="C16" s="476">
        <v>1819550</v>
      </c>
      <c r="D16" s="378">
        <v>1406531</v>
      </c>
      <c r="E16" s="378">
        <v>1531174</v>
      </c>
    </row>
    <row r="17" spans="2:5" ht="18" customHeight="1" x14ac:dyDescent="0.25">
      <c r="B17" s="486">
        <v>2003</v>
      </c>
      <c r="C17" s="476">
        <v>2132541</v>
      </c>
      <c r="D17" s="378">
        <v>1446013</v>
      </c>
      <c r="E17" s="378">
        <v>1330809</v>
      </c>
    </row>
    <row r="18" spans="2:5" ht="18" customHeight="1" x14ac:dyDescent="0.25">
      <c r="B18" s="486">
        <v>2004</v>
      </c>
      <c r="C18" s="476">
        <v>2173693</v>
      </c>
      <c r="D18" s="378">
        <v>1434532</v>
      </c>
      <c r="E18" s="378">
        <v>1309253</v>
      </c>
    </row>
    <row r="19" spans="2:5" ht="18" customHeight="1" x14ac:dyDescent="0.25">
      <c r="B19" s="486">
        <v>2005</v>
      </c>
      <c r="C19" s="476">
        <v>2284508</v>
      </c>
      <c r="D19" s="378">
        <v>1635612</v>
      </c>
      <c r="E19" s="378">
        <v>1384116</v>
      </c>
    </row>
    <row r="20" spans="2:5" ht="18" customHeight="1" x14ac:dyDescent="0.25">
      <c r="B20" s="486">
        <v>2006</v>
      </c>
      <c r="C20" s="476">
        <v>2450101</v>
      </c>
      <c r="D20" s="378">
        <v>1864003</v>
      </c>
      <c r="E20" s="378">
        <v>1713395</v>
      </c>
    </row>
    <row r="21" spans="2:5" ht="18" customHeight="1" x14ac:dyDescent="0.25">
      <c r="B21" s="486">
        <v>2007</v>
      </c>
      <c r="C21" s="476">
        <v>3156715</v>
      </c>
      <c r="D21" s="378">
        <v>1945890</v>
      </c>
      <c r="E21" s="378">
        <v>2486787</v>
      </c>
    </row>
    <row r="22" spans="2:5" ht="18" customHeight="1" x14ac:dyDescent="0.25">
      <c r="B22" s="486">
        <v>2008</v>
      </c>
      <c r="C22" s="476">
        <v>3302187</v>
      </c>
      <c r="D22" s="378">
        <v>2071368</v>
      </c>
      <c r="E22" s="378">
        <v>2013804</v>
      </c>
    </row>
    <row r="23" spans="2:5" ht="18" customHeight="1" x14ac:dyDescent="0.25">
      <c r="B23" s="486">
        <v>2009</v>
      </c>
      <c r="C23" s="476">
        <v>3534401</v>
      </c>
      <c r="D23" s="378">
        <v>2146079</v>
      </c>
      <c r="E23" s="378">
        <v>2248076</v>
      </c>
    </row>
    <row r="24" spans="2:5" ht="18" customHeight="1" x14ac:dyDescent="0.25">
      <c r="B24" s="486">
        <v>2010</v>
      </c>
      <c r="C24" s="476">
        <v>3550433</v>
      </c>
      <c r="D24" s="378">
        <v>2089746</v>
      </c>
      <c r="E24" s="378">
        <v>3202607</v>
      </c>
    </row>
    <row r="25" spans="2:5" ht="18" customHeight="1" x14ac:dyDescent="0.25">
      <c r="B25" s="486">
        <v>2011</v>
      </c>
      <c r="C25" s="476">
        <v>2783569</v>
      </c>
      <c r="D25" s="378">
        <v>2237533</v>
      </c>
      <c r="E25" s="378">
        <v>4023171</v>
      </c>
    </row>
    <row r="26" spans="2:5" ht="18" customHeight="1" x14ac:dyDescent="0.25">
      <c r="B26" s="486">
        <v>2012</v>
      </c>
      <c r="C26" s="476">
        <v>3572087</v>
      </c>
      <c r="D26" s="378">
        <v>2580978</v>
      </c>
      <c r="E26" s="378">
        <v>2703642</v>
      </c>
    </row>
    <row r="27" spans="2:5" ht="18" customHeight="1" x14ac:dyDescent="0.25">
      <c r="B27" s="486">
        <v>2013</v>
      </c>
      <c r="C27" s="476">
        <v>4538845</v>
      </c>
      <c r="D27" s="378">
        <v>3048675</v>
      </c>
      <c r="E27" s="378">
        <v>2125661</v>
      </c>
    </row>
    <row r="28" spans="2:5" ht="18" customHeight="1" x14ac:dyDescent="0.25">
      <c r="B28" s="486">
        <v>2016</v>
      </c>
      <c r="C28" s="476">
        <v>6822736</v>
      </c>
      <c r="D28" s="378">
        <v>2812000</v>
      </c>
      <c r="E28" s="378">
        <v>3476535</v>
      </c>
    </row>
    <row r="29" spans="2:5" ht="18" customHeight="1" x14ac:dyDescent="0.25">
      <c r="B29" s="486">
        <v>2017</v>
      </c>
      <c r="C29" s="476">
        <v>7899679</v>
      </c>
      <c r="D29" s="378">
        <v>3141709</v>
      </c>
      <c r="E29" s="378">
        <v>2981864</v>
      </c>
    </row>
    <row r="30" spans="2:5" ht="18" customHeight="1" x14ac:dyDescent="0.25">
      <c r="B30" s="486">
        <v>2018</v>
      </c>
      <c r="C30" s="476">
        <v>8137490</v>
      </c>
      <c r="D30" s="378">
        <v>3317042</v>
      </c>
      <c r="E30" s="378">
        <v>2691704</v>
      </c>
    </row>
    <row r="31" spans="2:5" ht="18" customHeight="1" x14ac:dyDescent="0.25">
      <c r="B31" s="486">
        <v>2019</v>
      </c>
      <c r="C31" s="476">
        <v>8102305</v>
      </c>
      <c r="D31" s="378">
        <v>2979486</v>
      </c>
      <c r="E31" s="378">
        <v>2961058</v>
      </c>
    </row>
    <row r="32" spans="2:5" ht="18" customHeight="1" x14ac:dyDescent="0.25">
      <c r="B32" s="487">
        <v>2020</v>
      </c>
      <c r="C32" s="481">
        <v>7282080</v>
      </c>
      <c r="D32" s="387">
        <v>3647193</v>
      </c>
      <c r="E32" s="387">
        <v>2706072</v>
      </c>
    </row>
    <row r="33" spans="1:9" ht="18" customHeight="1" thickBot="1" x14ac:dyDescent="0.3">
      <c r="B33" s="488">
        <v>2021</v>
      </c>
      <c r="C33" s="483">
        <v>9267076</v>
      </c>
      <c r="D33" s="387">
        <v>3231409</v>
      </c>
      <c r="E33" s="481">
        <v>3234846</v>
      </c>
    </row>
    <row r="34" spans="1:9" ht="18" customHeight="1" x14ac:dyDescent="0.25">
      <c r="B34" s="484">
        <v>2022</v>
      </c>
      <c r="C34" s="483">
        <v>9884990</v>
      </c>
      <c r="D34" s="387">
        <v>3627153</v>
      </c>
      <c r="E34" s="476">
        <v>3194955</v>
      </c>
    </row>
    <row r="35" spans="1:9" x14ac:dyDescent="0.25">
      <c r="B35" s="471">
        <v>2023</v>
      </c>
      <c r="C35" s="382">
        <v>8773523</v>
      </c>
      <c r="D35" s="378">
        <v>4176442.5</v>
      </c>
      <c r="E35" s="357"/>
    </row>
    <row r="36" spans="1:9" s="47" customFormat="1" ht="15" customHeight="1" x14ac:dyDescent="0.25">
      <c r="A36" s="597" t="s">
        <v>604</v>
      </c>
      <c r="B36" s="597"/>
      <c r="C36" s="597"/>
      <c r="D36" s="597"/>
      <c r="E36" s="597"/>
      <c r="F36" s="597"/>
      <c r="G36" s="597"/>
      <c r="H36" s="397"/>
      <c r="I36" s="352"/>
    </row>
    <row r="37" spans="1:9" ht="15" customHeight="1" x14ac:dyDescent="0.25">
      <c r="I37" s="371"/>
    </row>
    <row r="38" spans="1:9" x14ac:dyDescent="0.25">
      <c r="I38" s="371"/>
    </row>
    <row r="39" spans="1:9" x14ac:dyDescent="0.25">
      <c r="I39" s="371"/>
    </row>
    <row r="40" spans="1:9" x14ac:dyDescent="0.25">
      <c r="I40" s="371"/>
    </row>
    <row r="41" spans="1:9" x14ac:dyDescent="0.25">
      <c r="I41" s="371"/>
    </row>
  </sheetData>
  <mergeCells count="3">
    <mergeCell ref="A36:G36"/>
    <mergeCell ref="A1:F1"/>
    <mergeCell ref="A3:F3"/>
  </mergeCells>
  <printOptions horizontalCentered="1"/>
  <pageMargins left="0.7" right="0.7" top="0.75" bottom="0.75" header="0.3" footer="0.55000000000000004"/>
  <pageSetup orientation="portrait" horizontalDpi="4294967295" verticalDpi="4294967295" r:id="rId1"/>
  <headerFooter>
    <oddFooter>&amp;C&amp;"Times New Roman,Regular" 8</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249977111117893"/>
  </sheetPr>
  <dimension ref="A1:L29"/>
  <sheetViews>
    <sheetView zoomScale="70" zoomScaleNormal="70" workbookViewId="0">
      <selection activeCell="I20" sqref="I20"/>
    </sheetView>
  </sheetViews>
  <sheetFormatPr defaultColWidth="8.85546875" defaultRowHeight="15" x14ac:dyDescent="0.25"/>
  <cols>
    <col min="1" max="1" width="5.7109375" style="1" customWidth="1"/>
    <col min="2" max="2" width="55.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3" width="26.7109375" style="1" customWidth="1"/>
    <col min="14" max="16384" width="8.85546875" style="1"/>
  </cols>
  <sheetData>
    <row r="1" spans="1:12" ht="30" customHeight="1" x14ac:dyDescent="0.25"/>
    <row r="2" spans="1:12" ht="30" customHeight="1" thickBot="1" x14ac:dyDescent="0.45">
      <c r="A2" s="601" t="s">
        <v>307</v>
      </c>
      <c r="B2" s="602"/>
      <c r="C2" s="602"/>
      <c r="D2" s="602"/>
      <c r="E2" s="602"/>
      <c r="F2" s="602"/>
      <c r="G2" s="602"/>
      <c r="H2" s="602"/>
      <c r="I2" s="602"/>
      <c r="K2" s="38"/>
      <c r="L2" s="38"/>
    </row>
    <row r="3" spans="1:12" ht="30" customHeight="1" x14ac:dyDescent="0.25"/>
    <row r="4" spans="1:12" ht="30" customHeight="1" x14ac:dyDescent="0.3">
      <c r="A4" s="600"/>
      <c r="B4" s="600"/>
      <c r="C4" s="4" t="s">
        <v>0</v>
      </c>
      <c r="D4" s="111"/>
      <c r="E4" s="4" t="s">
        <v>1</v>
      </c>
      <c r="F4" s="111"/>
      <c r="G4" s="4" t="s">
        <v>2</v>
      </c>
      <c r="H4" s="111"/>
      <c r="I4" s="4" t="s">
        <v>1</v>
      </c>
      <c r="J4" s="4"/>
      <c r="K4" s="4" t="s">
        <v>143</v>
      </c>
      <c r="L4" s="188" t="s">
        <v>361</v>
      </c>
    </row>
    <row r="5" spans="1:12" ht="30" customHeight="1" x14ac:dyDescent="0.3">
      <c r="C5" s="7">
        <v>2022</v>
      </c>
      <c r="D5" s="23"/>
      <c r="E5" s="7">
        <v>2023</v>
      </c>
      <c r="F5" s="23"/>
      <c r="G5" s="7">
        <v>2023</v>
      </c>
      <c r="H5" s="23"/>
      <c r="I5" s="7">
        <v>2024</v>
      </c>
      <c r="J5" s="6"/>
      <c r="K5" s="7">
        <v>2020</v>
      </c>
      <c r="L5" s="187" t="s">
        <v>362</v>
      </c>
    </row>
    <row r="6" spans="1:12" ht="30" customHeight="1" x14ac:dyDescent="0.3">
      <c r="A6" s="600" t="s">
        <v>3</v>
      </c>
      <c r="B6" s="600"/>
      <c r="D6" s="24"/>
      <c r="F6" s="24"/>
      <c r="H6" s="24"/>
    </row>
    <row r="7" spans="1:12" ht="30" customHeight="1" x14ac:dyDescent="0.3">
      <c r="A7" s="52"/>
      <c r="B7" s="8" t="s">
        <v>308</v>
      </c>
      <c r="C7" s="113">
        <v>3336716.39</v>
      </c>
      <c r="D7" s="332"/>
      <c r="E7" s="113">
        <v>3536081</v>
      </c>
      <c r="F7" s="332"/>
      <c r="G7" s="113">
        <v>3536081</v>
      </c>
      <c r="H7" s="332"/>
      <c r="I7" s="113">
        <v>3817627</v>
      </c>
    </row>
    <row r="8" spans="1:12" ht="30" customHeight="1" thickBot="1" x14ac:dyDescent="0.35">
      <c r="B8" s="8" t="s">
        <v>798</v>
      </c>
      <c r="C8" s="116">
        <v>29502.53</v>
      </c>
      <c r="D8" s="18"/>
      <c r="E8" s="116">
        <v>0</v>
      </c>
      <c r="F8" s="18"/>
      <c r="G8" s="116">
        <v>41034.589999999997</v>
      </c>
      <c r="H8" s="18"/>
      <c r="I8" s="116">
        <v>0</v>
      </c>
      <c r="J8" s="2"/>
      <c r="K8" s="113">
        <v>0</v>
      </c>
      <c r="L8" s="181"/>
    </row>
    <row r="9" spans="1:12" ht="30" customHeight="1" x14ac:dyDescent="0.3">
      <c r="A9" s="600" t="s">
        <v>6</v>
      </c>
      <c r="B9" s="600"/>
      <c r="C9" s="118">
        <f>SUM(C7:C8)</f>
        <v>3366218.92</v>
      </c>
      <c r="D9" s="21"/>
      <c r="E9" s="118">
        <f>SUM(E7:E8)</f>
        <v>3536081</v>
      </c>
      <c r="F9" s="21"/>
      <c r="G9" s="118">
        <f>SUM(G7:G8)</f>
        <v>3577115.59</v>
      </c>
      <c r="H9" s="21"/>
      <c r="I9" s="118">
        <f>SUM(I7:I8)</f>
        <v>3817627</v>
      </c>
      <c r="J9" s="5"/>
      <c r="K9" s="118">
        <f>SUM(K8)</f>
        <v>0</v>
      </c>
      <c r="L9" s="84"/>
    </row>
    <row r="10" spans="1:12" ht="30" customHeight="1" x14ac:dyDescent="0.25"/>
    <row r="11" spans="1:12" ht="30" customHeight="1" thickBot="1" x14ac:dyDescent="0.3">
      <c r="A11" s="38"/>
      <c r="B11" s="38"/>
      <c r="C11" s="38"/>
      <c r="D11" s="38"/>
      <c r="E11" s="38"/>
      <c r="F11" s="38"/>
      <c r="G11" s="38"/>
      <c r="H11" s="38"/>
      <c r="I11" s="38"/>
      <c r="K11" s="38"/>
      <c r="L11" s="38"/>
    </row>
    <row r="12" spans="1:12" ht="30" customHeight="1" x14ac:dyDescent="0.25"/>
    <row r="13" spans="1:12" ht="30" customHeight="1" x14ac:dyDescent="0.3">
      <c r="A13" s="600" t="s">
        <v>309</v>
      </c>
      <c r="B13" s="600"/>
    </row>
    <row r="14" spans="1:12" ht="30" customHeight="1" x14ac:dyDescent="0.3">
      <c r="A14" s="52"/>
      <c r="B14" s="35" t="s">
        <v>511</v>
      </c>
      <c r="C14" s="399"/>
      <c r="D14" s="336"/>
      <c r="E14" s="335"/>
      <c r="F14" s="336"/>
      <c r="G14" s="335"/>
      <c r="H14" s="337"/>
      <c r="I14" s="335"/>
    </row>
    <row r="15" spans="1:12" ht="30" customHeight="1" x14ac:dyDescent="0.3">
      <c r="B15" s="8" t="s">
        <v>396</v>
      </c>
      <c r="C15" s="113">
        <v>2144955</v>
      </c>
      <c r="D15" s="124"/>
      <c r="E15" s="113">
        <v>2492595</v>
      </c>
      <c r="F15" s="124"/>
      <c r="G15" s="113">
        <v>2144955</v>
      </c>
      <c r="H15" s="124"/>
      <c r="I15" s="113">
        <v>2647927</v>
      </c>
      <c r="J15" s="114"/>
      <c r="K15" s="124">
        <v>0</v>
      </c>
      <c r="L15" s="79"/>
    </row>
    <row r="16" spans="1:12" ht="30" customHeight="1" x14ac:dyDescent="0.3">
      <c r="B16" s="8" t="s">
        <v>397</v>
      </c>
      <c r="C16" s="115">
        <v>0</v>
      </c>
      <c r="D16" s="164"/>
      <c r="E16" s="115">
        <v>0</v>
      </c>
      <c r="F16" s="164"/>
      <c r="G16" s="115">
        <v>0</v>
      </c>
      <c r="H16" s="164"/>
      <c r="I16" s="115">
        <v>500</v>
      </c>
      <c r="J16" s="114"/>
      <c r="K16" s="164">
        <v>0</v>
      </c>
      <c r="L16" s="99"/>
    </row>
    <row r="17" spans="1:12" ht="30" customHeight="1" x14ac:dyDescent="0.3">
      <c r="B17" s="8" t="s">
        <v>395</v>
      </c>
      <c r="C17" s="115">
        <v>0</v>
      </c>
      <c r="D17" s="164"/>
      <c r="E17" s="115">
        <v>0</v>
      </c>
      <c r="F17" s="164"/>
      <c r="G17" s="115">
        <v>0</v>
      </c>
      <c r="H17" s="164"/>
      <c r="I17" s="115">
        <v>5000</v>
      </c>
      <c r="J17" s="114"/>
      <c r="K17" s="164">
        <v>0</v>
      </c>
      <c r="L17" s="99"/>
    </row>
    <row r="18" spans="1:12" ht="30" customHeight="1" x14ac:dyDescent="0.3">
      <c r="B18" s="8" t="s">
        <v>394</v>
      </c>
      <c r="C18" s="115">
        <v>50000</v>
      </c>
      <c r="D18" s="163"/>
      <c r="E18" s="115">
        <v>50000</v>
      </c>
      <c r="F18" s="163"/>
      <c r="G18" s="115">
        <v>50000</v>
      </c>
      <c r="H18" s="163"/>
      <c r="I18" s="115">
        <v>30000</v>
      </c>
      <c r="J18" s="114"/>
      <c r="K18" s="163">
        <v>0</v>
      </c>
      <c r="L18" s="98"/>
    </row>
    <row r="19" spans="1:12" ht="30" customHeight="1" thickBot="1" x14ac:dyDescent="0.35">
      <c r="B19" s="10" t="s">
        <v>398</v>
      </c>
      <c r="C19" s="116">
        <v>1000000</v>
      </c>
      <c r="D19" s="125"/>
      <c r="E19" s="116">
        <v>1000000</v>
      </c>
      <c r="F19" s="125"/>
      <c r="G19" s="116">
        <v>1000000</v>
      </c>
      <c r="H19" s="125"/>
      <c r="I19" s="116">
        <v>1000000</v>
      </c>
      <c r="J19" s="114"/>
      <c r="K19" s="125">
        <v>0</v>
      </c>
      <c r="L19" s="127"/>
    </row>
    <row r="20" spans="1:12" ht="30" customHeight="1" x14ac:dyDescent="0.3">
      <c r="A20" s="600" t="s">
        <v>13</v>
      </c>
      <c r="B20" s="600"/>
      <c r="C20" s="118">
        <f>SUM(C14:C19)</f>
        <v>3194955</v>
      </c>
      <c r="D20" s="122"/>
      <c r="E20" s="118">
        <f>SUM(E14:E19)</f>
        <v>3542595</v>
      </c>
      <c r="F20" s="122"/>
      <c r="G20" s="118">
        <f>SUM(G14:G19)</f>
        <v>3194955</v>
      </c>
      <c r="H20" s="122"/>
      <c r="I20" s="118">
        <f>SUM(I14:I19)</f>
        <v>3683427</v>
      </c>
      <c r="J20" s="118"/>
      <c r="K20" s="165">
        <f>SUM(K15:K19)</f>
        <v>0</v>
      </c>
      <c r="L20" s="5"/>
    </row>
    <row r="21" spans="1:12" ht="30" customHeight="1" x14ac:dyDescent="0.25">
      <c r="I21" s="31"/>
    </row>
    <row r="22" spans="1:12" ht="30" customHeight="1" x14ac:dyDescent="0.25">
      <c r="I22" s="31"/>
    </row>
    <row r="23" spans="1:12" ht="30" customHeight="1" x14ac:dyDescent="0.25"/>
    <row r="24" spans="1:12" ht="30" customHeight="1" x14ac:dyDescent="0.25"/>
    <row r="25" spans="1:12" ht="30" customHeight="1" x14ac:dyDescent="0.25"/>
    <row r="26" spans="1:12" ht="30" customHeight="1" x14ac:dyDescent="0.25"/>
    <row r="27" spans="1:12" ht="30" customHeight="1" x14ac:dyDescent="0.25"/>
    <row r="28" spans="1:12" ht="30" customHeight="1" x14ac:dyDescent="0.25"/>
    <row r="29" spans="1:12" ht="30" customHeight="1" x14ac:dyDescent="0.25"/>
  </sheetData>
  <mergeCells count="6">
    <mergeCell ref="A20:B20"/>
    <mergeCell ref="A2:I2"/>
    <mergeCell ref="A4:B4"/>
    <mergeCell ref="A6:B6"/>
    <mergeCell ref="A9:B9"/>
    <mergeCell ref="A13:B13"/>
  </mergeCells>
  <printOptions horizontalCentered="1"/>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Roman,Regular"&amp;16 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0.499984740745262"/>
  </sheetPr>
  <dimension ref="A2:O39"/>
  <sheetViews>
    <sheetView topLeftCell="A10" zoomScale="80" zoomScaleNormal="80" workbookViewId="0">
      <selection activeCell="I21" sqref="I21"/>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21" customWidth="1"/>
    <col min="16" max="16384" width="9.140625" style="1"/>
  </cols>
  <sheetData>
    <row r="2" spans="1:15" ht="30" customHeight="1" thickBot="1" x14ac:dyDescent="0.4">
      <c r="A2" s="604" t="s">
        <v>16</v>
      </c>
      <c r="B2" s="605"/>
      <c r="C2" s="605"/>
      <c r="D2" s="605"/>
      <c r="E2" s="605"/>
      <c r="F2" s="605"/>
      <c r="G2" s="605"/>
      <c r="H2" s="605"/>
      <c r="I2" s="605"/>
      <c r="K2" s="38"/>
      <c r="L2" s="38"/>
    </row>
    <row r="3" spans="1:15" s="2" customFormat="1" ht="30" customHeight="1" x14ac:dyDescent="0.3">
      <c r="M3" s="411"/>
      <c r="N3" s="411"/>
      <c r="O3" s="411"/>
    </row>
    <row r="4" spans="1:15" s="3" customFormat="1" ht="30" customHeight="1" x14ac:dyDescent="0.3">
      <c r="A4" s="600" t="s">
        <v>101</v>
      </c>
      <c r="B4" s="600"/>
      <c r="C4" s="4" t="s">
        <v>0</v>
      </c>
      <c r="D4" s="22"/>
      <c r="E4" s="4" t="s">
        <v>1</v>
      </c>
      <c r="F4" s="22"/>
      <c r="G4" s="4" t="s">
        <v>2</v>
      </c>
      <c r="H4" s="22"/>
      <c r="I4" s="4" t="s">
        <v>1</v>
      </c>
      <c r="K4" s="4" t="s">
        <v>143</v>
      </c>
      <c r="L4" s="6" t="s">
        <v>361</v>
      </c>
      <c r="M4" s="118"/>
      <c r="N4" s="118"/>
      <c r="O4" s="118"/>
    </row>
    <row r="5" spans="1:15" ht="30" customHeight="1" x14ac:dyDescent="0.3">
      <c r="A5" s="6"/>
      <c r="B5" s="6"/>
      <c r="C5" s="7">
        <v>2022</v>
      </c>
      <c r="D5" s="23"/>
      <c r="E5" s="7">
        <v>2023</v>
      </c>
      <c r="F5" s="23"/>
      <c r="G5" s="7">
        <v>2023</v>
      </c>
      <c r="H5" s="23"/>
      <c r="I5" s="7">
        <v>2024</v>
      </c>
      <c r="K5" s="6">
        <v>2020</v>
      </c>
      <c r="L5" s="180" t="s">
        <v>362</v>
      </c>
    </row>
    <row r="6" spans="1:15" ht="30" customHeight="1" x14ac:dyDescent="0.3">
      <c r="A6" s="600" t="s">
        <v>3</v>
      </c>
      <c r="B6" s="600"/>
      <c r="C6" s="43"/>
      <c r="D6" s="24"/>
      <c r="F6" s="24"/>
      <c r="H6" s="24"/>
      <c r="K6" s="59"/>
      <c r="L6" s="59"/>
    </row>
    <row r="7" spans="1:15" ht="30" customHeight="1" x14ac:dyDescent="0.3">
      <c r="B7" s="8" t="s">
        <v>389</v>
      </c>
      <c r="C7" s="113">
        <v>0</v>
      </c>
      <c r="D7" s="16"/>
      <c r="E7" s="113">
        <v>20000</v>
      </c>
      <c r="F7" s="16"/>
      <c r="G7" s="113">
        <v>20000</v>
      </c>
      <c r="H7" s="16"/>
      <c r="I7" s="113">
        <v>5000</v>
      </c>
      <c r="K7" s="163">
        <v>0</v>
      </c>
      <c r="L7" s="132"/>
    </row>
    <row r="8" spans="1:15" ht="30" customHeight="1" x14ac:dyDescent="0.3">
      <c r="B8" s="8" t="s">
        <v>718</v>
      </c>
      <c r="C8" s="113">
        <v>0</v>
      </c>
      <c r="D8" s="16"/>
      <c r="E8" s="113">
        <v>0</v>
      </c>
      <c r="F8" s="16"/>
      <c r="G8" s="113">
        <v>0</v>
      </c>
      <c r="H8" s="16"/>
      <c r="I8" s="113">
        <v>0</v>
      </c>
      <c r="K8" s="163"/>
      <c r="L8" s="132"/>
    </row>
    <row r="9" spans="1:15" ht="30" customHeight="1" x14ac:dyDescent="0.3">
      <c r="B9" s="10" t="s">
        <v>390</v>
      </c>
      <c r="C9" s="115">
        <v>0</v>
      </c>
      <c r="D9" s="17"/>
      <c r="E9" s="115">
        <v>0</v>
      </c>
      <c r="F9" s="17"/>
      <c r="G9" s="115">
        <v>0</v>
      </c>
      <c r="H9" s="17"/>
      <c r="I9" s="115">
        <v>0</v>
      </c>
      <c r="K9" s="164">
        <v>0</v>
      </c>
      <c r="L9" s="100"/>
    </row>
    <row r="10" spans="1:15" ht="30" customHeight="1" x14ac:dyDescent="0.3">
      <c r="B10" s="10" t="s">
        <v>5</v>
      </c>
      <c r="C10" s="115">
        <v>0</v>
      </c>
      <c r="D10" s="17"/>
      <c r="E10" s="115">
        <v>0</v>
      </c>
      <c r="F10" s="17"/>
      <c r="G10" s="115">
        <v>0</v>
      </c>
      <c r="H10" s="17"/>
      <c r="I10" s="115">
        <v>0</v>
      </c>
      <c r="K10" s="164">
        <v>0</v>
      </c>
      <c r="L10" s="100"/>
    </row>
    <row r="11" spans="1:15" ht="30" customHeight="1" x14ac:dyDescent="0.3">
      <c r="B11" s="10" t="s">
        <v>391</v>
      </c>
      <c r="C11" s="115">
        <v>6780</v>
      </c>
      <c r="D11" s="17"/>
      <c r="E11" s="115">
        <v>0</v>
      </c>
      <c r="F11" s="17"/>
      <c r="G11" s="115">
        <v>0</v>
      </c>
      <c r="H11" s="17"/>
      <c r="I11" s="115">
        <v>0</v>
      </c>
      <c r="K11" s="164">
        <v>0</v>
      </c>
      <c r="L11" s="100"/>
    </row>
    <row r="12" spans="1:15" ht="30" customHeight="1" x14ac:dyDescent="0.3">
      <c r="B12" s="10" t="s">
        <v>392</v>
      </c>
      <c r="C12" s="167">
        <v>4707.83</v>
      </c>
      <c r="D12" s="41"/>
      <c r="E12" s="167">
        <v>0</v>
      </c>
      <c r="F12" s="41"/>
      <c r="G12" s="167">
        <v>0</v>
      </c>
      <c r="H12" s="41"/>
      <c r="I12" s="167">
        <v>0</v>
      </c>
      <c r="K12" s="163"/>
      <c r="L12" s="132"/>
    </row>
    <row r="13" spans="1:15" ht="30" customHeight="1" thickBot="1" x14ac:dyDescent="0.35">
      <c r="B13" s="10" t="s">
        <v>505</v>
      </c>
      <c r="C13" s="116">
        <v>0</v>
      </c>
      <c r="D13" s="18"/>
      <c r="E13" s="116">
        <v>0</v>
      </c>
      <c r="F13" s="18"/>
      <c r="G13" s="116">
        <v>0</v>
      </c>
      <c r="H13" s="18"/>
      <c r="I13" s="116">
        <v>0</v>
      </c>
      <c r="K13" s="219">
        <v>0</v>
      </c>
      <c r="L13" s="88"/>
    </row>
    <row r="14" spans="1:15" ht="30" customHeight="1" x14ac:dyDescent="0.3">
      <c r="A14" s="603" t="s">
        <v>6</v>
      </c>
      <c r="B14" s="603"/>
      <c r="C14" s="160">
        <f>SUM(C7:C13)</f>
        <v>11487.83</v>
      </c>
      <c r="D14" s="19"/>
      <c r="E14" s="160">
        <f>SUM(E7:E13)</f>
        <v>20000</v>
      </c>
      <c r="F14" s="19"/>
      <c r="G14" s="160">
        <v>20000</v>
      </c>
      <c r="H14" s="19"/>
      <c r="I14" s="160">
        <f>SUM(I7:I13)</f>
        <v>5000</v>
      </c>
      <c r="K14" s="220">
        <f>SUM(K7:K13)</f>
        <v>0</v>
      </c>
      <c r="L14" s="182"/>
    </row>
    <row r="15" spans="1:15" ht="30" customHeight="1" thickBot="1" x14ac:dyDescent="0.35">
      <c r="B15" s="13" t="s">
        <v>7</v>
      </c>
      <c r="C15" s="161">
        <v>3691.43</v>
      </c>
      <c r="D15" s="20"/>
      <c r="E15" s="161">
        <v>3626</v>
      </c>
      <c r="F15" s="20"/>
      <c r="G15" s="161">
        <v>3626</v>
      </c>
      <c r="H15" s="20"/>
      <c r="I15" s="161">
        <v>23126.42</v>
      </c>
      <c r="K15" s="126">
        <v>0</v>
      </c>
      <c r="L15" s="185"/>
    </row>
    <row r="16" spans="1:15" ht="30" customHeight="1" x14ac:dyDescent="0.3">
      <c r="A16" s="600" t="s">
        <v>8</v>
      </c>
      <c r="B16" s="600"/>
      <c r="C16" s="118">
        <f>SUM(C14:C15)</f>
        <v>15179.26</v>
      </c>
      <c r="D16" s="21"/>
      <c r="E16" s="118">
        <f>SUM(E14:E15)</f>
        <v>23626</v>
      </c>
      <c r="F16" s="21"/>
      <c r="G16" s="118">
        <f>SUM(G14:G15)</f>
        <v>23626</v>
      </c>
      <c r="H16" s="21"/>
      <c r="I16" s="118">
        <f>SUM(I14:I15)</f>
        <v>28126.42</v>
      </c>
      <c r="K16" s="165">
        <f>SUM(K14:K15)</f>
        <v>0</v>
      </c>
      <c r="L16" s="89"/>
    </row>
    <row r="17" spans="1:15" ht="30" customHeight="1" x14ac:dyDescent="0.25">
      <c r="K17" s="173"/>
    </row>
    <row r="18" spans="1:15" ht="30" customHeight="1" thickBot="1" x14ac:dyDescent="0.3">
      <c r="A18" s="38"/>
      <c r="B18" s="38"/>
      <c r="C18" s="38"/>
      <c r="D18" s="38"/>
      <c r="E18" s="38"/>
      <c r="F18" s="38"/>
      <c r="G18" s="38"/>
      <c r="H18" s="38"/>
      <c r="I18" s="38"/>
      <c r="K18" s="174"/>
      <c r="L18" s="38"/>
    </row>
    <row r="19" spans="1:15" ht="30" customHeight="1" x14ac:dyDescent="0.25">
      <c r="K19" s="173"/>
    </row>
    <row r="20" spans="1:15" s="15" customFormat="1" ht="30" customHeight="1" x14ac:dyDescent="0.3">
      <c r="A20" s="600" t="s">
        <v>4</v>
      </c>
      <c r="B20" s="600"/>
      <c r="K20" s="221"/>
      <c r="M20" s="221"/>
      <c r="N20" s="221"/>
      <c r="O20" s="221"/>
    </row>
    <row r="21" spans="1:15" s="2" customFormat="1" ht="30" customHeight="1" x14ac:dyDescent="0.3">
      <c r="B21" s="8" t="s">
        <v>10</v>
      </c>
      <c r="C21" s="113">
        <v>0</v>
      </c>
      <c r="D21" s="16"/>
      <c r="E21" s="113">
        <v>500</v>
      </c>
      <c r="F21" s="16"/>
      <c r="G21" s="113">
        <v>500</v>
      </c>
      <c r="H21" s="16"/>
      <c r="I21" s="113">
        <v>500</v>
      </c>
      <c r="K21" s="124">
        <v>0</v>
      </c>
      <c r="L21" s="77"/>
      <c r="M21" s="411"/>
      <c r="N21" s="411"/>
      <c r="O21" s="411"/>
    </row>
    <row r="22" spans="1:15" s="2" customFormat="1" ht="30" customHeight="1" x14ac:dyDescent="0.3">
      <c r="B22" s="10" t="s">
        <v>306</v>
      </c>
      <c r="C22" s="115">
        <v>0</v>
      </c>
      <c r="D22" s="17"/>
      <c r="E22" s="115">
        <v>0</v>
      </c>
      <c r="F22" s="17"/>
      <c r="G22" s="115">
        <v>0</v>
      </c>
      <c r="H22" s="17"/>
      <c r="I22" s="115">
        <v>0</v>
      </c>
      <c r="K22" s="164">
        <v>0</v>
      </c>
      <c r="L22" s="100"/>
      <c r="M22" s="411"/>
      <c r="N22" s="411"/>
      <c r="O22" s="411"/>
    </row>
    <row r="23" spans="1:15" s="2" customFormat="1" ht="30" customHeight="1" x14ac:dyDescent="0.3">
      <c r="B23" s="10" t="s">
        <v>9</v>
      </c>
      <c r="C23" s="115">
        <v>0</v>
      </c>
      <c r="D23" s="17"/>
      <c r="E23" s="115">
        <v>0</v>
      </c>
      <c r="F23" s="17"/>
      <c r="G23" s="115">
        <v>0</v>
      </c>
      <c r="H23" s="17"/>
      <c r="I23" s="115">
        <v>0</v>
      </c>
      <c r="K23" s="164">
        <v>0</v>
      </c>
      <c r="L23" s="100"/>
      <c r="M23" s="411"/>
      <c r="N23" s="411"/>
      <c r="O23" s="411"/>
    </row>
    <row r="24" spans="1:15" s="2" customFormat="1" ht="30" customHeight="1" x14ac:dyDescent="0.3">
      <c r="B24" s="10" t="s">
        <v>12</v>
      </c>
      <c r="C24" s="115">
        <v>0</v>
      </c>
      <c r="D24" s="17"/>
      <c r="E24" s="115">
        <v>0</v>
      </c>
      <c r="F24" s="17"/>
      <c r="G24" s="115">
        <v>0</v>
      </c>
      <c r="H24" s="17"/>
      <c r="I24" s="115">
        <v>0</v>
      </c>
      <c r="K24" s="164">
        <v>0</v>
      </c>
      <c r="L24" s="100"/>
      <c r="M24" s="411"/>
      <c r="N24" s="411"/>
      <c r="O24" s="411"/>
    </row>
    <row r="25" spans="1:15" s="2" customFormat="1" ht="30" customHeight="1" x14ac:dyDescent="0.3">
      <c r="B25" s="10" t="s">
        <v>11</v>
      </c>
      <c r="C25" s="115">
        <v>12420</v>
      </c>
      <c r="D25" s="17"/>
      <c r="E25" s="115">
        <v>0</v>
      </c>
      <c r="F25" s="17"/>
      <c r="G25" s="115">
        <v>12420</v>
      </c>
      <c r="H25" s="17"/>
      <c r="I25" s="115">
        <v>2000</v>
      </c>
      <c r="K25" s="164">
        <v>0</v>
      </c>
      <c r="L25" s="100"/>
      <c r="M25" s="411"/>
      <c r="N25" s="411"/>
      <c r="O25" s="411"/>
    </row>
    <row r="26" spans="1:15" s="2" customFormat="1" ht="30" customHeight="1" thickBot="1" x14ac:dyDescent="0.35">
      <c r="B26" s="10" t="s">
        <v>388</v>
      </c>
      <c r="C26" s="116">
        <v>0</v>
      </c>
      <c r="D26" s="18"/>
      <c r="E26" s="116">
        <v>0</v>
      </c>
      <c r="F26" s="18"/>
      <c r="G26" s="116">
        <v>0</v>
      </c>
      <c r="H26" s="18"/>
      <c r="I26" s="116">
        <v>0</v>
      </c>
      <c r="K26" s="125">
        <v>0</v>
      </c>
      <c r="L26" s="186"/>
      <c r="M26" s="411"/>
      <c r="N26" s="411"/>
      <c r="O26" s="411"/>
    </row>
    <row r="27" spans="1:15" ht="30" customHeight="1" x14ac:dyDescent="0.3">
      <c r="A27" s="603" t="s">
        <v>13</v>
      </c>
      <c r="B27" s="603"/>
      <c r="C27" s="166">
        <f>SUM(C21:C26)</f>
        <v>12420</v>
      </c>
      <c r="D27" s="25"/>
      <c r="E27" s="166">
        <f>SUM(E21:E26)</f>
        <v>500</v>
      </c>
      <c r="F27" s="25"/>
      <c r="G27" s="166">
        <v>500</v>
      </c>
      <c r="H27" s="25"/>
      <c r="I27" s="166">
        <f>SUM(I21:I26)</f>
        <v>2500</v>
      </c>
      <c r="K27" s="220">
        <f>SUM(K21:K26)</f>
        <v>0</v>
      </c>
      <c r="L27" s="182"/>
    </row>
    <row r="28" spans="1:15" s="5" customFormat="1" ht="30" customHeight="1" thickBot="1" x14ac:dyDescent="0.35">
      <c r="B28" s="13" t="s">
        <v>14</v>
      </c>
      <c r="C28" s="161">
        <v>3626.42</v>
      </c>
      <c r="D28" s="39"/>
      <c r="E28" s="161">
        <v>23126.42</v>
      </c>
      <c r="F28" s="39"/>
      <c r="G28" s="161">
        <v>23126.42</v>
      </c>
      <c r="H28" s="39"/>
      <c r="I28" s="161">
        <f>I16-I27</f>
        <v>25626.42</v>
      </c>
      <c r="K28" s="222">
        <v>0</v>
      </c>
      <c r="L28" s="183"/>
      <c r="M28" s="118"/>
      <c r="N28" s="118"/>
      <c r="O28" s="118"/>
    </row>
    <row r="29" spans="1:15" s="5" customFormat="1" ht="30" customHeight="1" x14ac:dyDescent="0.3">
      <c r="A29" s="600" t="s">
        <v>15</v>
      </c>
      <c r="B29" s="600"/>
      <c r="C29" s="118">
        <f>SUM(C27:C28)</f>
        <v>16046.42</v>
      </c>
      <c r="D29" s="21"/>
      <c r="E29" s="118">
        <f>SUM(E27:E28)</f>
        <v>23626.42</v>
      </c>
      <c r="F29" s="21"/>
      <c r="G29" s="118">
        <f>SUM(G27:G28)</f>
        <v>23626.42</v>
      </c>
      <c r="H29" s="21"/>
      <c r="I29" s="118">
        <f>SUM(I27:I28)</f>
        <v>28126.42</v>
      </c>
      <c r="K29" s="165">
        <f>SUM(K27:K28)</f>
        <v>0</v>
      </c>
      <c r="M29" s="118"/>
      <c r="N29" s="118"/>
      <c r="O29" s="118"/>
    </row>
    <row r="39" ht="37.5" customHeight="1" x14ac:dyDescent="0.25"/>
  </sheetData>
  <mergeCells count="8">
    <mergeCell ref="A27:B27"/>
    <mergeCell ref="A29:B29"/>
    <mergeCell ref="A2:I2"/>
    <mergeCell ref="A6:B6"/>
    <mergeCell ref="A14:B14"/>
    <mergeCell ref="A16:B16"/>
    <mergeCell ref="A20:B20"/>
    <mergeCell ref="A4:B4"/>
  </mergeCells>
  <printOptions horizontalCentered="1"/>
  <pageMargins left="0.7" right="0.7" top="1.25" bottom="0.75" header="0.8" footer="0.3"/>
  <pageSetup scale="55" firstPageNumber="9" orientation="portrait" horizontalDpi="4294967295" verticalDpi="4294967295" r:id="rId1"/>
  <headerFooter>
    <oddHeader>&amp;C&amp;"Times New Roman,Bold Italic"&amp;22BORDEN COUNTY - 2024
BUDGET</oddHeader>
    <oddFooter>&amp;C&amp;"Times New Roman,Regular"&amp;14 &amp;16 10</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tint="0.39997558519241921"/>
  </sheetPr>
  <dimension ref="A1:P31"/>
  <sheetViews>
    <sheetView topLeftCell="A16" zoomScale="80" zoomScaleNormal="80" workbookViewId="0">
      <selection activeCell="I8" sqref="I8"/>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4" width="9.140625" style="1" customWidth="1"/>
    <col min="15" max="15" width="0" style="1" hidden="1" customWidth="1"/>
    <col min="16" max="16" width="18.28515625" style="1" hidden="1" customWidth="1"/>
    <col min="17" max="17" width="0" style="1" hidden="1" customWidth="1"/>
    <col min="18" max="16384" width="9.140625" style="1"/>
  </cols>
  <sheetData>
    <row r="1" spans="1:16" ht="30" customHeight="1" x14ac:dyDescent="0.25"/>
    <row r="2" spans="1:16" ht="30" customHeight="1" thickBot="1" x14ac:dyDescent="0.4">
      <c r="A2" s="601" t="s">
        <v>17</v>
      </c>
      <c r="B2" s="601"/>
      <c r="C2" s="601"/>
      <c r="D2" s="601"/>
      <c r="E2" s="601"/>
      <c r="F2" s="601"/>
      <c r="G2" s="601"/>
      <c r="H2" s="601"/>
      <c r="I2" s="601"/>
      <c r="K2" s="38"/>
      <c r="L2" s="38"/>
    </row>
    <row r="3" spans="1:16" s="2" customFormat="1" ht="30" customHeight="1" x14ac:dyDescent="0.3"/>
    <row r="4" spans="1:16" s="3" customFormat="1" ht="30" customHeight="1" x14ac:dyDescent="0.3">
      <c r="C4" s="4" t="s">
        <v>0</v>
      </c>
      <c r="D4" s="22"/>
      <c r="E4" s="4" t="s">
        <v>1</v>
      </c>
      <c r="F4" s="22"/>
      <c r="G4" s="4" t="s">
        <v>2</v>
      </c>
      <c r="H4" s="22"/>
      <c r="I4" s="4" t="s">
        <v>1</v>
      </c>
      <c r="K4" s="111" t="s">
        <v>143</v>
      </c>
      <c r="L4" s="189" t="s">
        <v>361</v>
      </c>
    </row>
    <row r="5" spans="1:16" ht="30" customHeight="1" x14ac:dyDescent="0.3">
      <c r="A5" s="6"/>
      <c r="B5" s="6"/>
      <c r="C5" s="7">
        <v>2022</v>
      </c>
      <c r="D5" s="23"/>
      <c r="E5" s="7">
        <v>2023</v>
      </c>
      <c r="F5" s="23"/>
      <c r="G5" s="7">
        <v>2023</v>
      </c>
      <c r="H5" s="23"/>
      <c r="I5" s="7">
        <v>2024</v>
      </c>
      <c r="K5" s="23">
        <v>2020</v>
      </c>
      <c r="L5" s="190" t="s">
        <v>362</v>
      </c>
      <c r="P5" s="48" t="s">
        <v>124</v>
      </c>
    </row>
    <row r="6" spans="1:16" ht="30" customHeight="1" x14ac:dyDescent="0.3">
      <c r="A6" s="600" t="s">
        <v>3</v>
      </c>
      <c r="B6" s="600"/>
      <c r="D6" s="24"/>
      <c r="F6" s="24"/>
      <c r="H6" s="24"/>
      <c r="K6" s="29"/>
      <c r="L6" s="184"/>
      <c r="P6" s="9" t="e">
        <f>#REF!</f>
        <v>#REF!</v>
      </c>
    </row>
    <row r="7" spans="1:16" s="2" customFormat="1" ht="30" customHeight="1" x14ac:dyDescent="0.3">
      <c r="B7" s="8" t="s">
        <v>313</v>
      </c>
      <c r="C7" s="113">
        <v>2145455</v>
      </c>
      <c r="D7" s="16"/>
      <c r="E7" s="113">
        <v>2492595</v>
      </c>
      <c r="F7" s="16"/>
      <c r="G7" s="113">
        <v>2144955</v>
      </c>
      <c r="H7" s="16"/>
      <c r="I7" s="113">
        <v>2647927</v>
      </c>
      <c r="K7" s="124">
        <v>0</v>
      </c>
      <c r="L7" s="77"/>
      <c r="P7" s="11" t="e">
        <f>#REF!</f>
        <v>#REF!</v>
      </c>
    </row>
    <row r="8" spans="1:16" s="2" customFormat="1" ht="30" customHeight="1" x14ac:dyDescent="0.3">
      <c r="B8" s="8" t="s">
        <v>311</v>
      </c>
      <c r="C8" s="113">
        <v>3096.44</v>
      </c>
      <c r="D8" s="16"/>
      <c r="E8" s="113">
        <v>0</v>
      </c>
      <c r="F8" s="16"/>
      <c r="G8" s="113">
        <v>2000</v>
      </c>
      <c r="H8" s="16"/>
      <c r="I8" s="113">
        <v>0</v>
      </c>
      <c r="K8" s="164">
        <v>0</v>
      </c>
      <c r="L8" s="100"/>
      <c r="P8" s="11"/>
    </row>
    <row r="9" spans="1:16" s="2" customFormat="1" ht="30" customHeight="1" x14ac:dyDescent="0.3">
      <c r="B9" s="10" t="s">
        <v>237</v>
      </c>
      <c r="C9" s="115">
        <v>1000</v>
      </c>
      <c r="D9" s="17"/>
      <c r="E9" s="115">
        <v>0</v>
      </c>
      <c r="F9" s="17"/>
      <c r="G9" s="115">
        <v>0</v>
      </c>
      <c r="H9" s="17"/>
      <c r="I9" s="115">
        <v>0</v>
      </c>
      <c r="K9" s="164">
        <v>0</v>
      </c>
      <c r="L9" s="100"/>
      <c r="P9" s="11"/>
    </row>
    <row r="10" spans="1:16" s="2" customFormat="1" ht="30" customHeight="1" x14ac:dyDescent="0.3">
      <c r="B10" s="10" t="s">
        <v>293</v>
      </c>
      <c r="C10" s="115">
        <v>0</v>
      </c>
      <c r="D10" s="17"/>
      <c r="E10" s="115">
        <v>0</v>
      </c>
      <c r="F10" s="17"/>
      <c r="G10" s="115">
        <v>0</v>
      </c>
      <c r="H10" s="17"/>
      <c r="I10" s="115">
        <v>0</v>
      </c>
      <c r="K10" s="164">
        <v>0</v>
      </c>
      <c r="L10" s="100"/>
      <c r="P10" s="11"/>
    </row>
    <row r="11" spans="1:16" s="2" customFormat="1" ht="30" customHeight="1" x14ac:dyDescent="0.3">
      <c r="B11" s="10" t="s">
        <v>238</v>
      </c>
      <c r="C11" s="115">
        <v>0</v>
      </c>
      <c r="D11" s="17"/>
      <c r="E11" s="115">
        <v>1000</v>
      </c>
      <c r="F11" s="17"/>
      <c r="G11" s="115">
        <v>0</v>
      </c>
      <c r="H11" s="17"/>
      <c r="I11" s="115">
        <v>1000</v>
      </c>
      <c r="K11" s="164">
        <v>0</v>
      </c>
      <c r="L11" s="100"/>
      <c r="P11" s="11"/>
    </row>
    <row r="12" spans="1:16" s="2" customFormat="1" ht="30" customHeight="1" x14ac:dyDescent="0.3">
      <c r="B12" s="10" t="s">
        <v>631</v>
      </c>
      <c r="C12" s="113">
        <v>67192.09</v>
      </c>
      <c r="D12" s="16"/>
      <c r="E12" s="113">
        <v>4000</v>
      </c>
      <c r="F12" s="16"/>
      <c r="G12" s="113">
        <v>126246.81</v>
      </c>
      <c r="H12" s="16"/>
      <c r="I12" s="113">
        <v>4000</v>
      </c>
      <c r="K12" s="164">
        <v>0</v>
      </c>
      <c r="L12" s="100"/>
      <c r="P12" s="11"/>
    </row>
    <row r="13" spans="1:16" s="2" customFormat="1" ht="30" customHeight="1" x14ac:dyDescent="0.3">
      <c r="B13" s="10" t="s">
        <v>239</v>
      </c>
      <c r="C13" s="113">
        <v>0</v>
      </c>
      <c r="D13" s="16"/>
      <c r="E13" s="113">
        <v>0</v>
      </c>
      <c r="F13" s="16"/>
      <c r="G13" s="168">
        <v>0</v>
      </c>
      <c r="H13" s="17"/>
      <c r="I13" s="113">
        <v>0</v>
      </c>
      <c r="K13" s="164">
        <v>0</v>
      </c>
      <c r="L13" s="100"/>
      <c r="P13" s="11"/>
    </row>
    <row r="14" spans="1:16" s="2" customFormat="1" ht="30" customHeight="1" x14ac:dyDescent="0.3">
      <c r="B14" s="10" t="s">
        <v>240</v>
      </c>
      <c r="C14" s="113">
        <v>16986.919999999998</v>
      </c>
      <c r="D14" s="16"/>
      <c r="E14" s="113">
        <v>2500</v>
      </c>
      <c r="F14" s="16"/>
      <c r="G14" s="113">
        <v>11000</v>
      </c>
      <c r="H14" s="16"/>
      <c r="I14" s="113">
        <v>2500</v>
      </c>
      <c r="K14" s="164">
        <v>0</v>
      </c>
      <c r="L14" s="100"/>
      <c r="P14" s="11">
        <f>I21</f>
        <v>1200</v>
      </c>
    </row>
    <row r="15" spans="1:16" s="2" customFormat="1" ht="30" customHeight="1" x14ac:dyDescent="0.3">
      <c r="B15" s="10" t="s">
        <v>18</v>
      </c>
      <c r="C15" s="115">
        <v>5500</v>
      </c>
      <c r="D15" s="17"/>
      <c r="E15" s="115">
        <v>6000</v>
      </c>
      <c r="F15" s="17"/>
      <c r="G15" s="115">
        <v>6000</v>
      </c>
      <c r="H15" s="17"/>
      <c r="I15" s="115">
        <v>6000</v>
      </c>
      <c r="K15" s="164">
        <v>0</v>
      </c>
      <c r="L15" s="100"/>
      <c r="P15" s="11"/>
    </row>
    <row r="16" spans="1:16" s="2" customFormat="1" ht="30" customHeight="1" x14ac:dyDescent="0.3">
      <c r="B16" s="10" t="s">
        <v>19</v>
      </c>
      <c r="C16" s="115">
        <v>50</v>
      </c>
      <c r="D16" s="17"/>
      <c r="E16" s="115">
        <v>0</v>
      </c>
      <c r="F16" s="17"/>
      <c r="G16" s="115">
        <v>0</v>
      </c>
      <c r="H16" s="17"/>
      <c r="I16" s="115">
        <v>0</v>
      </c>
      <c r="K16" s="164">
        <v>0</v>
      </c>
      <c r="L16" s="100"/>
      <c r="P16" s="11"/>
    </row>
    <row r="17" spans="1:16" s="2" customFormat="1" ht="30" customHeight="1" x14ac:dyDescent="0.3">
      <c r="A17" s="162"/>
      <c r="B17" s="10" t="s">
        <v>292</v>
      </c>
      <c r="C17" s="115">
        <v>4875</v>
      </c>
      <c r="D17" s="17"/>
      <c r="E17" s="115">
        <v>4500</v>
      </c>
      <c r="F17" s="17"/>
      <c r="G17" s="115">
        <v>4500</v>
      </c>
      <c r="H17" s="17"/>
      <c r="I17" s="115">
        <v>4500</v>
      </c>
      <c r="K17" s="164">
        <v>0</v>
      </c>
      <c r="L17" s="100"/>
      <c r="P17" s="11"/>
    </row>
    <row r="18" spans="1:16" s="2" customFormat="1" ht="30" customHeight="1" x14ac:dyDescent="0.3">
      <c r="B18" s="490" t="s">
        <v>800</v>
      </c>
      <c r="C18" s="115">
        <v>0</v>
      </c>
      <c r="D18" s="17"/>
      <c r="E18" s="115">
        <v>0</v>
      </c>
      <c r="F18" s="17"/>
      <c r="G18" s="115">
        <v>0</v>
      </c>
      <c r="H18" s="17"/>
      <c r="I18" s="115">
        <v>1000</v>
      </c>
      <c r="K18" s="164">
        <v>0</v>
      </c>
      <c r="L18" s="100"/>
      <c r="P18" s="11"/>
    </row>
    <row r="19" spans="1:16" s="2" customFormat="1" ht="30" customHeight="1" x14ac:dyDescent="0.3">
      <c r="B19" s="10" t="s">
        <v>515</v>
      </c>
      <c r="C19" s="115">
        <v>409563.25</v>
      </c>
      <c r="D19" s="17"/>
      <c r="E19" s="115">
        <v>0</v>
      </c>
      <c r="F19" s="17"/>
      <c r="G19" s="115">
        <v>0</v>
      </c>
      <c r="H19" s="17"/>
      <c r="I19" s="115">
        <v>0</v>
      </c>
      <c r="K19" s="164">
        <v>0</v>
      </c>
      <c r="L19" s="100"/>
      <c r="P19" s="11"/>
    </row>
    <row r="20" spans="1:16" s="2" customFormat="1" ht="30" customHeight="1" x14ac:dyDescent="0.3">
      <c r="B20" s="10" t="s">
        <v>123</v>
      </c>
      <c r="C20" s="167">
        <v>280.64999999999998</v>
      </c>
      <c r="D20" s="41"/>
      <c r="E20" s="167">
        <v>0</v>
      </c>
      <c r="F20" s="41"/>
      <c r="G20" s="167">
        <v>280</v>
      </c>
      <c r="H20" s="41"/>
      <c r="I20" s="167">
        <v>0</v>
      </c>
      <c r="K20" s="164">
        <v>0</v>
      </c>
      <c r="L20" s="100"/>
      <c r="P20" s="11"/>
    </row>
    <row r="21" spans="1:16" s="2" customFormat="1" ht="30" customHeight="1" x14ac:dyDescent="0.3">
      <c r="A21" s="162"/>
      <c r="B21" s="10" t="s">
        <v>312</v>
      </c>
      <c r="C21" s="115">
        <v>1200</v>
      </c>
      <c r="D21" s="17"/>
      <c r="E21" s="115">
        <v>1200</v>
      </c>
      <c r="F21" s="17"/>
      <c r="G21" s="115">
        <v>1200</v>
      </c>
      <c r="H21" s="17"/>
      <c r="I21" s="115">
        <v>1200</v>
      </c>
      <c r="K21" s="164">
        <v>0</v>
      </c>
      <c r="L21" s="100"/>
      <c r="P21" s="11">
        <f>I7</f>
        <v>2647927</v>
      </c>
    </row>
    <row r="22" spans="1:16" s="2" customFormat="1" ht="30" customHeight="1" x14ac:dyDescent="0.3">
      <c r="A22" s="162"/>
      <c r="B22" s="10" t="s">
        <v>504</v>
      </c>
      <c r="C22" s="167">
        <v>0</v>
      </c>
      <c r="D22" s="41"/>
      <c r="E22" s="167">
        <v>0</v>
      </c>
      <c r="F22" s="41"/>
      <c r="G22" s="167">
        <v>0</v>
      </c>
      <c r="H22" s="41"/>
      <c r="I22" s="167">
        <v>0</v>
      </c>
      <c r="K22" s="310"/>
      <c r="L22" s="311"/>
      <c r="P22" s="40"/>
    </row>
    <row r="23" spans="1:16" s="2" customFormat="1" ht="30" customHeight="1" x14ac:dyDescent="0.3">
      <c r="A23" s="162"/>
      <c r="B23" s="10" t="s">
        <v>518</v>
      </c>
      <c r="C23" s="167">
        <v>0</v>
      </c>
      <c r="D23" s="41"/>
      <c r="E23" s="167">
        <v>0</v>
      </c>
      <c r="F23" s="41"/>
      <c r="G23" s="167">
        <v>0</v>
      </c>
      <c r="H23" s="41"/>
      <c r="I23" s="167">
        <v>0</v>
      </c>
      <c r="K23" s="310"/>
      <c r="L23" s="311"/>
      <c r="P23" s="40"/>
    </row>
    <row r="24" spans="1:16" s="2" customFormat="1" ht="30" customHeight="1" thickBot="1" x14ac:dyDescent="0.35">
      <c r="B24" s="10" t="s">
        <v>291</v>
      </c>
      <c r="C24" s="116">
        <v>199905.87</v>
      </c>
      <c r="D24" s="18"/>
      <c r="E24" s="116">
        <v>190000</v>
      </c>
      <c r="F24" s="18"/>
      <c r="G24" s="116">
        <v>190000</v>
      </c>
      <c r="H24" s="18"/>
      <c r="I24" s="116">
        <v>200000</v>
      </c>
      <c r="K24" s="125">
        <v>0</v>
      </c>
      <c r="L24" s="78"/>
      <c r="P24" s="40"/>
    </row>
    <row r="25" spans="1:16" s="15" customFormat="1" ht="30" customHeight="1" x14ac:dyDescent="0.3">
      <c r="A25" s="603" t="s">
        <v>6</v>
      </c>
      <c r="B25" s="603"/>
      <c r="C25" s="160">
        <f>SUM(C7:C24)</f>
        <v>2855105.2199999997</v>
      </c>
      <c r="D25" s="19"/>
      <c r="E25" s="160">
        <f>SUM(E7:E24)</f>
        <v>2701795</v>
      </c>
      <c r="F25" s="156"/>
      <c r="G25" s="160">
        <f>SUM(G7:G24)</f>
        <v>2486181.81</v>
      </c>
      <c r="H25" s="19"/>
      <c r="I25" s="160">
        <f>SUM(I7:I24)</f>
        <v>2868127</v>
      </c>
      <c r="K25" s="223">
        <f>SUM(K7:K24)</f>
        <v>0</v>
      </c>
      <c r="L25" s="191"/>
    </row>
    <row r="26" spans="1:16" s="5" customFormat="1" ht="30" customHeight="1" thickBot="1" x14ac:dyDescent="0.35">
      <c r="B26" s="13" t="s">
        <v>7</v>
      </c>
      <c r="C26" s="161">
        <v>3724436.25</v>
      </c>
      <c r="D26" s="20"/>
      <c r="E26" s="161">
        <v>3724396</v>
      </c>
      <c r="F26" s="20"/>
      <c r="G26" s="161">
        <v>4528105.53</v>
      </c>
      <c r="H26" s="20"/>
      <c r="I26" s="161">
        <v>4602293</v>
      </c>
      <c r="K26" s="222">
        <v>0</v>
      </c>
      <c r="L26" s="183"/>
    </row>
    <row r="27" spans="1:16" s="5" customFormat="1" ht="30" customHeight="1" x14ac:dyDescent="0.3">
      <c r="A27" s="603" t="s">
        <v>20</v>
      </c>
      <c r="B27" s="603"/>
      <c r="C27" s="160">
        <f>SUM(C25:C26)</f>
        <v>6579541.4699999997</v>
      </c>
      <c r="D27" s="19"/>
      <c r="E27" s="160">
        <f>SUM(E25:E26)</f>
        <v>6426191</v>
      </c>
      <c r="F27" s="19"/>
      <c r="G27" s="160">
        <f>SUM(G25:G26)</f>
        <v>7014287.3399999999</v>
      </c>
      <c r="H27" s="19"/>
      <c r="I27" s="160">
        <f>SUM(I25:L26)</f>
        <v>7470420</v>
      </c>
      <c r="K27" s="223">
        <f>SUM(K25:K26)</f>
        <v>0</v>
      </c>
      <c r="L27" s="192"/>
    </row>
    <row r="28" spans="1:16" s="5" customFormat="1" ht="50.1" customHeight="1" thickBot="1" x14ac:dyDescent="0.35">
      <c r="B28" s="58" t="s">
        <v>21</v>
      </c>
      <c r="C28" s="161">
        <v>840000</v>
      </c>
      <c r="D28" s="20"/>
      <c r="E28" s="161">
        <v>930000</v>
      </c>
      <c r="F28" s="20"/>
      <c r="G28" s="161">
        <v>930000</v>
      </c>
      <c r="H28" s="20"/>
      <c r="I28" s="161">
        <v>930000</v>
      </c>
      <c r="K28" s="222">
        <v>0</v>
      </c>
      <c r="L28" s="183"/>
    </row>
    <row r="29" spans="1:16" s="5" customFormat="1" ht="50.1" customHeight="1" x14ac:dyDescent="0.3">
      <c r="A29" s="606" t="s">
        <v>22</v>
      </c>
      <c r="B29" s="606"/>
      <c r="C29" s="118">
        <f>SUM(C27-C28)</f>
        <v>5739541.4699999997</v>
      </c>
      <c r="D29" s="21"/>
      <c r="E29" s="118">
        <f>SUM(E27-E28)</f>
        <v>5496191</v>
      </c>
      <c r="F29" s="21"/>
      <c r="G29" s="118">
        <f>SUM(G27-G28)</f>
        <v>6084287.3399999999</v>
      </c>
      <c r="H29" s="21"/>
      <c r="I29" s="118">
        <f>SUM(I27-I28)</f>
        <v>6540420</v>
      </c>
      <c r="J29" s="118"/>
      <c r="K29" s="118">
        <f t="shared" ref="K29" si="0">SUM(K27-K28)</f>
        <v>0</v>
      </c>
      <c r="L29" s="84"/>
    </row>
    <row r="31" spans="1:16" ht="30" hidden="1" customHeight="1" x14ac:dyDescent="0.25">
      <c r="C31" s="31"/>
      <c r="I31" s="430">
        <f>SUM(I8:I24)</f>
        <v>220200</v>
      </c>
    </row>
  </sheetData>
  <mergeCells count="5">
    <mergeCell ref="A2:I2"/>
    <mergeCell ref="A6:B6"/>
    <mergeCell ref="A25:B25"/>
    <mergeCell ref="A27:B27"/>
    <mergeCell ref="A29:B29"/>
  </mergeCells>
  <printOptions horizontalCentered="1"/>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Roman,Regular"&amp;16 11</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tint="0.39997558519241921"/>
  </sheetPr>
  <dimension ref="A2:O16"/>
  <sheetViews>
    <sheetView zoomScale="80" zoomScaleNormal="80" workbookViewId="0">
      <selection activeCell="I13" sqref="I13"/>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21" customWidth="1"/>
    <col min="16" max="16384" width="9.140625" style="1"/>
  </cols>
  <sheetData>
    <row r="2" spans="1:15" ht="30" customHeight="1" thickBot="1" x14ac:dyDescent="0.4">
      <c r="A2" s="601" t="s">
        <v>23</v>
      </c>
      <c r="B2" s="601"/>
      <c r="C2" s="601"/>
      <c r="D2" s="601"/>
      <c r="E2" s="601"/>
      <c r="F2" s="601"/>
      <c r="G2" s="601"/>
      <c r="H2" s="601"/>
      <c r="I2" s="601"/>
      <c r="K2" s="38"/>
      <c r="L2" s="38"/>
    </row>
    <row r="3" spans="1:15" s="2" customFormat="1" ht="30" customHeight="1" x14ac:dyDescent="0.3">
      <c r="A3" s="65"/>
      <c r="M3" s="411"/>
      <c r="N3" s="411"/>
      <c r="O3" s="411"/>
    </row>
    <row r="4" spans="1:15" s="3" customFormat="1" ht="30" customHeight="1" x14ac:dyDescent="0.3">
      <c r="A4" s="600" t="s">
        <v>4</v>
      </c>
      <c r="B4" s="600"/>
      <c r="C4" s="4" t="s">
        <v>0</v>
      </c>
      <c r="D4" s="22"/>
      <c r="E4" s="4" t="s">
        <v>1</v>
      </c>
      <c r="F4" s="22"/>
      <c r="G4" s="4" t="s">
        <v>2</v>
      </c>
      <c r="H4" s="22"/>
      <c r="I4" s="4" t="s">
        <v>1</v>
      </c>
      <c r="K4" s="74" t="s">
        <v>143</v>
      </c>
      <c r="L4" s="6" t="s">
        <v>361</v>
      </c>
      <c r="M4" s="118"/>
      <c r="N4" s="118"/>
      <c r="O4" s="118"/>
    </row>
    <row r="5" spans="1:15" ht="30" customHeight="1" x14ac:dyDescent="0.3">
      <c r="A5" s="6"/>
      <c r="B5" s="6"/>
      <c r="C5" s="7">
        <v>2022</v>
      </c>
      <c r="D5" s="23"/>
      <c r="E5" s="7">
        <v>2023</v>
      </c>
      <c r="F5" s="23"/>
      <c r="G5" s="7">
        <v>2023</v>
      </c>
      <c r="H5" s="23"/>
      <c r="I5" s="7">
        <v>2024</v>
      </c>
      <c r="K5" s="73">
        <v>2020</v>
      </c>
      <c r="L5" s="194" t="s">
        <v>362</v>
      </c>
    </row>
    <row r="6" spans="1:15" ht="30" customHeight="1" x14ac:dyDescent="0.3">
      <c r="A6" s="600" t="s">
        <v>24</v>
      </c>
      <c r="B6" s="512"/>
      <c r="D6" s="29"/>
      <c r="F6" s="24"/>
      <c r="H6" s="24"/>
      <c r="K6" s="72"/>
    </row>
    <row r="7" spans="1:15" ht="30" customHeight="1" x14ac:dyDescent="0.3">
      <c r="B7" s="8" t="s">
        <v>270</v>
      </c>
      <c r="C7" s="113">
        <v>4717</v>
      </c>
      <c r="D7" s="16"/>
      <c r="E7" s="113">
        <v>7500</v>
      </c>
      <c r="F7" s="16"/>
      <c r="G7" s="113">
        <v>7500</v>
      </c>
      <c r="H7" s="16"/>
      <c r="I7" s="113">
        <v>7500</v>
      </c>
      <c r="J7" s="193"/>
      <c r="K7" s="224">
        <v>0</v>
      </c>
      <c r="L7" s="77">
        <f>K7/I7</f>
        <v>0</v>
      </c>
    </row>
    <row r="8" spans="1:15" ht="24.95" customHeight="1" x14ac:dyDescent="0.3">
      <c r="B8" s="8" t="s">
        <v>369</v>
      </c>
      <c r="C8" s="315"/>
      <c r="D8" s="316"/>
      <c r="E8" s="315"/>
      <c r="F8" s="316"/>
      <c r="G8" s="315"/>
      <c r="H8" s="316"/>
      <c r="I8" s="315"/>
      <c r="J8" s="193"/>
      <c r="K8" s="276"/>
      <c r="L8" s="197"/>
    </row>
    <row r="9" spans="1:15" ht="30" customHeight="1" x14ac:dyDescent="0.3">
      <c r="B9" s="293" t="s">
        <v>444</v>
      </c>
      <c r="C9" s="113">
        <v>56531.519999999997</v>
      </c>
      <c r="D9" s="16"/>
      <c r="E9" s="113">
        <v>60000</v>
      </c>
      <c r="F9" s="16"/>
      <c r="G9" s="113">
        <v>58000</v>
      </c>
      <c r="H9" s="16"/>
      <c r="I9" s="113">
        <v>60000</v>
      </c>
      <c r="J9" s="193"/>
      <c r="K9" s="224">
        <v>0</v>
      </c>
      <c r="L9" s="77"/>
    </row>
    <row r="10" spans="1:15" ht="30" customHeight="1" x14ac:dyDescent="0.3">
      <c r="B10" s="293" t="s">
        <v>445</v>
      </c>
      <c r="C10" s="113">
        <v>16379.04</v>
      </c>
      <c r="D10" s="16"/>
      <c r="E10" s="113">
        <v>14400</v>
      </c>
      <c r="F10" s="16"/>
      <c r="G10" s="113">
        <v>17000</v>
      </c>
      <c r="H10" s="16"/>
      <c r="I10" s="113">
        <v>18000</v>
      </c>
      <c r="J10" s="193"/>
      <c r="K10" s="224">
        <v>0</v>
      </c>
      <c r="L10" s="77"/>
    </row>
    <row r="11" spans="1:15" ht="30" customHeight="1" x14ac:dyDescent="0.3">
      <c r="B11" s="293" t="s">
        <v>706</v>
      </c>
      <c r="C11" s="113">
        <v>8168.25</v>
      </c>
      <c r="D11" s="16"/>
      <c r="E11" s="113">
        <v>9600</v>
      </c>
      <c r="F11" s="16"/>
      <c r="G11" s="113">
        <v>9000</v>
      </c>
      <c r="H11" s="16"/>
      <c r="I11" s="113">
        <v>9600</v>
      </c>
      <c r="J11" s="193"/>
      <c r="K11" s="224">
        <v>0</v>
      </c>
      <c r="L11" s="77"/>
    </row>
    <row r="12" spans="1:15" ht="30" customHeight="1" x14ac:dyDescent="0.3">
      <c r="B12" s="8" t="s">
        <v>364</v>
      </c>
      <c r="C12" s="113">
        <v>110820</v>
      </c>
      <c r="D12" s="16"/>
      <c r="E12" s="113">
        <v>114200</v>
      </c>
      <c r="F12" s="16"/>
      <c r="G12" s="113">
        <v>110820</v>
      </c>
      <c r="H12" s="16"/>
      <c r="I12" s="113">
        <v>120000</v>
      </c>
      <c r="J12" s="193"/>
      <c r="K12" s="225">
        <v>0</v>
      </c>
      <c r="L12" s="77">
        <f>K12/I12</f>
        <v>0</v>
      </c>
    </row>
    <row r="13" spans="1:15" ht="30" customHeight="1" thickBot="1" x14ac:dyDescent="0.35">
      <c r="B13" s="10" t="s">
        <v>157</v>
      </c>
      <c r="C13" s="116">
        <v>1983.2</v>
      </c>
      <c r="D13" s="18"/>
      <c r="E13" s="116">
        <v>3200</v>
      </c>
      <c r="F13" s="18"/>
      <c r="G13" s="116">
        <v>2800</v>
      </c>
      <c r="H13" s="18"/>
      <c r="I13" s="116">
        <v>3200</v>
      </c>
      <c r="K13" s="226">
        <v>0</v>
      </c>
      <c r="L13" s="78">
        <f>K13/I13</f>
        <v>0</v>
      </c>
    </row>
    <row r="14" spans="1:15" ht="30" customHeight="1" x14ac:dyDescent="0.3">
      <c r="A14" s="600" t="s">
        <v>25</v>
      </c>
      <c r="B14" s="600"/>
      <c r="C14" s="118">
        <f>SUM(C7:C13)</f>
        <v>198599.01</v>
      </c>
      <c r="D14" s="21"/>
      <c r="E14" s="118">
        <f>SUM(E7:E13)</f>
        <v>208900</v>
      </c>
      <c r="F14" s="21"/>
      <c r="G14" s="118">
        <f>SUM(G7:G13)</f>
        <v>205120</v>
      </c>
      <c r="H14" s="21"/>
      <c r="I14" s="118">
        <f>SUM(I7:I13)</f>
        <v>218300</v>
      </c>
      <c r="K14" s="227">
        <f>SUM(K7:K13)</f>
        <v>0</v>
      </c>
    </row>
    <row r="15" spans="1:15" ht="30" customHeight="1" x14ac:dyDescent="0.3">
      <c r="H15" s="404"/>
      <c r="I15" s="114"/>
    </row>
    <row r="16" spans="1:15" ht="30" hidden="1" customHeight="1" x14ac:dyDescent="0.3">
      <c r="B16" s="417" t="s">
        <v>725</v>
      </c>
      <c r="C16" s="418">
        <f>('18bG.F.-Comm. Court p-12'!I14-'18bG.F.-Comm. Court p-12'!E14)/'18bG.F.-Comm. Court p-12'!E14</f>
        <v>4.4997606510292006E-2</v>
      </c>
    </row>
  </sheetData>
  <mergeCells count="4">
    <mergeCell ref="A2:I2"/>
    <mergeCell ref="A4:B4"/>
    <mergeCell ref="A6:B6"/>
    <mergeCell ref="A14:B14"/>
  </mergeCells>
  <printOptions horizontalCentered="1"/>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Roman,Regular"&amp;16 12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3" tint="0.39997558519241921"/>
  </sheetPr>
  <dimension ref="A1:O39"/>
  <sheetViews>
    <sheetView topLeftCell="A19" zoomScale="80" zoomScaleNormal="80" workbookViewId="0">
      <selection activeCell="I36" sqref="I36"/>
    </sheetView>
  </sheetViews>
  <sheetFormatPr defaultColWidth="9.140625" defaultRowHeight="30" customHeight="1" x14ac:dyDescent="0.25"/>
  <cols>
    <col min="1" max="1" width="5.7109375" style="1" customWidth="1"/>
    <col min="2" max="2" width="52.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21" customWidth="1"/>
    <col min="16" max="16384" width="9.140625" style="1"/>
  </cols>
  <sheetData>
    <row r="1" spans="1:15" ht="20.100000000000001" customHeight="1" x14ac:dyDescent="0.25"/>
    <row r="2" spans="1:15" ht="30" customHeight="1" thickBot="1" x14ac:dyDescent="0.4">
      <c r="A2" s="601" t="s">
        <v>23</v>
      </c>
      <c r="B2" s="601"/>
      <c r="C2" s="601"/>
      <c r="D2" s="601"/>
      <c r="E2" s="601"/>
      <c r="F2" s="601"/>
      <c r="G2" s="601"/>
      <c r="H2" s="601"/>
      <c r="I2" s="601"/>
      <c r="J2" s="38"/>
      <c r="K2" s="38"/>
      <c r="L2" s="38"/>
    </row>
    <row r="3" spans="1:15" s="2" customFormat="1" ht="20.100000000000001" customHeight="1" x14ac:dyDescent="0.3">
      <c r="M3" s="411"/>
      <c r="N3" s="411"/>
      <c r="O3" s="411"/>
    </row>
    <row r="4" spans="1:15" s="3" customFormat="1" ht="24.95" customHeight="1" x14ac:dyDescent="0.3">
      <c r="A4" s="600" t="s">
        <v>4</v>
      </c>
      <c r="B4" s="600"/>
      <c r="C4" s="4" t="s">
        <v>0</v>
      </c>
      <c r="D4" s="22"/>
      <c r="E4" s="4" t="s">
        <v>1</v>
      </c>
      <c r="F4" s="22"/>
      <c r="G4" s="4" t="s">
        <v>2</v>
      </c>
      <c r="H4" s="22"/>
      <c r="I4" s="4" t="s">
        <v>1</v>
      </c>
      <c r="J4" s="195"/>
      <c r="K4" s="74" t="s">
        <v>143</v>
      </c>
      <c r="L4" s="6" t="s">
        <v>361</v>
      </c>
      <c r="M4" s="118"/>
      <c r="N4" s="118"/>
      <c r="O4" s="118"/>
    </row>
    <row r="5" spans="1:15" ht="24.95" customHeight="1" x14ac:dyDescent="0.3">
      <c r="A5" s="6"/>
      <c r="B5" s="6"/>
      <c r="C5" s="7">
        <v>2022</v>
      </c>
      <c r="D5" s="23"/>
      <c r="E5" s="7">
        <v>2023</v>
      </c>
      <c r="F5" s="23"/>
      <c r="G5" s="7">
        <v>2023</v>
      </c>
      <c r="H5" s="23"/>
      <c r="I5" s="7">
        <v>2024</v>
      </c>
      <c r="J5" s="193"/>
      <c r="K5" s="73">
        <v>2020</v>
      </c>
      <c r="L5" s="194" t="s">
        <v>362</v>
      </c>
    </row>
    <row r="6" spans="1:15" ht="24.95" customHeight="1" x14ac:dyDescent="0.3">
      <c r="A6" s="600" t="s">
        <v>26</v>
      </c>
      <c r="B6" s="600"/>
      <c r="D6" s="24"/>
      <c r="F6" s="24"/>
      <c r="H6" s="24"/>
      <c r="J6" s="193"/>
      <c r="K6" s="72"/>
    </row>
    <row r="7" spans="1:15" ht="24.95" customHeight="1" x14ac:dyDescent="0.3">
      <c r="A7" s="52"/>
      <c r="B7" s="8" t="s">
        <v>363</v>
      </c>
      <c r="C7" s="315"/>
      <c r="D7" s="316"/>
      <c r="E7" s="315"/>
      <c r="F7" s="316"/>
      <c r="G7" s="315"/>
      <c r="H7" s="316"/>
      <c r="I7" s="315"/>
      <c r="J7" s="193"/>
      <c r="K7" s="228"/>
      <c r="L7" s="214"/>
    </row>
    <row r="8" spans="1:15" ht="30" customHeight="1" x14ac:dyDescent="0.3">
      <c r="A8" s="52"/>
      <c r="B8" s="10" t="s">
        <v>241</v>
      </c>
      <c r="C8" s="167">
        <v>642.48</v>
      </c>
      <c r="D8" s="41"/>
      <c r="E8" s="167">
        <v>2000</v>
      </c>
      <c r="F8" s="41"/>
      <c r="G8" s="167">
        <v>1200</v>
      </c>
      <c r="H8" s="41"/>
      <c r="I8" s="167">
        <v>2000</v>
      </c>
      <c r="J8" s="193"/>
      <c r="K8" s="225">
        <v>0</v>
      </c>
      <c r="L8" s="99">
        <f t="shared" ref="L8:L12" si="0">K8/I8</f>
        <v>0</v>
      </c>
    </row>
    <row r="9" spans="1:15" ht="30" customHeight="1" x14ac:dyDescent="0.3">
      <c r="A9" s="52"/>
      <c r="B9" s="10" t="s">
        <v>242</v>
      </c>
      <c r="C9" s="115">
        <v>38</v>
      </c>
      <c r="D9" s="17"/>
      <c r="E9" s="115">
        <v>1000</v>
      </c>
      <c r="F9" s="17"/>
      <c r="G9" s="115">
        <v>1000</v>
      </c>
      <c r="H9" s="17"/>
      <c r="I9" s="115">
        <v>1000</v>
      </c>
      <c r="J9" s="193"/>
      <c r="K9" s="225">
        <v>0</v>
      </c>
      <c r="L9" s="99">
        <f t="shared" si="0"/>
        <v>0</v>
      </c>
    </row>
    <row r="10" spans="1:15" ht="30" customHeight="1" x14ac:dyDescent="0.3">
      <c r="A10" s="52"/>
      <c r="B10" s="8" t="s">
        <v>243</v>
      </c>
      <c r="C10" s="113">
        <v>0</v>
      </c>
      <c r="D10" s="16"/>
      <c r="E10" s="113">
        <v>500</v>
      </c>
      <c r="F10" s="16"/>
      <c r="G10" s="113">
        <v>500</v>
      </c>
      <c r="H10" s="16"/>
      <c r="I10" s="113">
        <v>500</v>
      </c>
      <c r="J10" s="193"/>
      <c r="K10" s="225">
        <v>0</v>
      </c>
      <c r="L10" s="99">
        <f t="shared" si="0"/>
        <v>0</v>
      </c>
    </row>
    <row r="11" spans="1:15" ht="30" customHeight="1" x14ac:dyDescent="0.3">
      <c r="A11" s="52"/>
      <c r="B11" s="8" t="s">
        <v>296</v>
      </c>
      <c r="C11" s="113">
        <v>0</v>
      </c>
      <c r="D11" s="16"/>
      <c r="E11" s="113">
        <v>0</v>
      </c>
      <c r="F11" s="16"/>
      <c r="G11" s="113">
        <v>0</v>
      </c>
      <c r="H11" s="16"/>
      <c r="I11" s="167">
        <v>0</v>
      </c>
      <c r="J11" s="193"/>
      <c r="K11" s="225">
        <v>0</v>
      </c>
      <c r="L11" s="99" t="e">
        <f t="shared" si="0"/>
        <v>#DIV/0!</v>
      </c>
    </row>
    <row r="12" spans="1:15" ht="30" customHeight="1" x14ac:dyDescent="0.3">
      <c r="A12" s="52"/>
      <c r="B12" s="10" t="s">
        <v>166</v>
      </c>
      <c r="C12" s="115">
        <v>3874.07</v>
      </c>
      <c r="D12" s="17"/>
      <c r="E12" s="115">
        <v>4000</v>
      </c>
      <c r="F12" s="17"/>
      <c r="G12" s="115">
        <v>4000</v>
      </c>
      <c r="H12" s="17"/>
      <c r="I12" s="115">
        <v>4000</v>
      </c>
      <c r="J12" s="193"/>
      <c r="K12" s="225">
        <v>0</v>
      </c>
      <c r="L12" s="99">
        <f t="shared" si="0"/>
        <v>0</v>
      </c>
    </row>
    <row r="13" spans="1:15" s="2" customFormat="1" ht="30" customHeight="1" x14ac:dyDescent="0.3">
      <c r="B13" s="10" t="s">
        <v>247</v>
      </c>
      <c r="C13" s="115">
        <v>3477.17</v>
      </c>
      <c r="D13" s="17"/>
      <c r="E13" s="115">
        <v>2000</v>
      </c>
      <c r="F13" s="17"/>
      <c r="G13" s="115">
        <v>2000</v>
      </c>
      <c r="H13" s="17"/>
      <c r="I13" s="113">
        <v>3000</v>
      </c>
      <c r="J13" s="136"/>
      <c r="K13" s="225">
        <v>0</v>
      </c>
      <c r="L13" s="100">
        <f t="shared" ref="L13:L30" si="1">K13/I13</f>
        <v>0</v>
      </c>
      <c r="M13" s="411"/>
      <c r="N13" s="411"/>
      <c r="O13" s="411"/>
    </row>
    <row r="14" spans="1:15" s="2" customFormat="1" ht="30" customHeight="1" x14ac:dyDescent="0.3">
      <c r="B14" s="10" t="s">
        <v>297</v>
      </c>
      <c r="C14" s="115">
        <v>0</v>
      </c>
      <c r="D14" s="17"/>
      <c r="E14" s="115">
        <v>1000</v>
      </c>
      <c r="F14" s="17"/>
      <c r="G14" s="115">
        <v>1000</v>
      </c>
      <c r="H14" s="17"/>
      <c r="I14" s="113">
        <v>1000</v>
      </c>
      <c r="J14" s="136"/>
      <c r="K14" s="225">
        <v>0</v>
      </c>
      <c r="L14" s="77">
        <f t="shared" si="1"/>
        <v>0</v>
      </c>
      <c r="M14" s="411"/>
      <c r="N14" s="411"/>
      <c r="O14" s="411"/>
    </row>
    <row r="15" spans="1:15" s="2" customFormat="1" ht="24.95" customHeight="1" x14ac:dyDescent="0.3">
      <c r="B15" s="8" t="s">
        <v>413</v>
      </c>
      <c r="C15" s="312"/>
      <c r="D15" s="314"/>
      <c r="E15" s="312"/>
      <c r="F15" s="314"/>
      <c r="G15" s="312"/>
      <c r="H15" s="314"/>
      <c r="I15" s="469"/>
      <c r="J15" s="289"/>
      <c r="K15" s="229"/>
      <c r="L15" s="197"/>
      <c r="M15" s="411"/>
      <c r="N15" s="411"/>
      <c r="O15" s="411"/>
    </row>
    <row r="16" spans="1:15" s="2" customFormat="1" ht="34.9" customHeight="1" x14ac:dyDescent="0.3">
      <c r="B16" s="290" t="s">
        <v>724</v>
      </c>
      <c r="C16" s="115">
        <v>32093.21</v>
      </c>
      <c r="D16" s="17"/>
      <c r="E16" s="115">
        <v>37410</v>
      </c>
      <c r="F16" s="17"/>
      <c r="G16" s="115">
        <v>36000</v>
      </c>
      <c r="H16" s="17"/>
      <c r="I16" s="115">
        <v>42000</v>
      </c>
      <c r="J16" s="136"/>
      <c r="K16" s="225"/>
      <c r="L16" s="77"/>
      <c r="M16" s="411"/>
      <c r="N16" s="411"/>
      <c r="O16" s="411"/>
    </row>
    <row r="17" spans="2:15" s="284" customFormat="1" ht="35.1" customHeight="1" x14ac:dyDescent="0.3">
      <c r="B17" s="290" t="s">
        <v>422</v>
      </c>
      <c r="C17" s="115">
        <v>8367.5300000000007</v>
      </c>
      <c r="D17" s="303"/>
      <c r="E17" s="115">
        <v>9200</v>
      </c>
      <c r="F17" s="303"/>
      <c r="G17" s="115">
        <v>9000</v>
      </c>
      <c r="H17" s="303"/>
      <c r="I17" s="115">
        <v>9000</v>
      </c>
      <c r="J17" s="285"/>
      <c r="K17" s="286"/>
      <c r="L17" s="287"/>
      <c r="M17" s="412"/>
      <c r="N17" s="412"/>
      <c r="O17" s="412"/>
    </row>
    <row r="18" spans="2:15" s="284" customFormat="1" ht="35.1" customHeight="1" x14ac:dyDescent="0.3">
      <c r="B18" s="290" t="s">
        <v>524</v>
      </c>
      <c r="C18" s="115">
        <v>0</v>
      </c>
      <c r="D18" s="17"/>
      <c r="E18" s="115">
        <v>0</v>
      </c>
      <c r="F18" s="17"/>
      <c r="G18" s="115">
        <v>0</v>
      </c>
      <c r="H18" s="17"/>
      <c r="I18" s="312"/>
      <c r="J18" s="136"/>
      <c r="K18" s="225"/>
      <c r="L18" s="77"/>
      <c r="M18" s="411"/>
      <c r="N18" s="412"/>
      <c r="O18" s="412"/>
    </row>
    <row r="19" spans="2:15" s="284" customFormat="1" ht="30" customHeight="1" x14ac:dyDescent="0.3">
      <c r="B19" s="291" t="s">
        <v>431</v>
      </c>
      <c r="C19" s="115">
        <v>0</v>
      </c>
      <c r="D19" s="17"/>
      <c r="E19" s="115">
        <v>2000</v>
      </c>
      <c r="F19" s="17"/>
      <c r="G19" s="115">
        <v>0</v>
      </c>
      <c r="H19" s="17"/>
      <c r="I19" s="115">
        <v>2000</v>
      </c>
      <c r="J19" s="136"/>
      <c r="K19" s="225"/>
      <c r="L19" s="77"/>
      <c r="M19" s="411"/>
      <c r="N19" s="412"/>
      <c r="O19" s="412"/>
    </row>
    <row r="20" spans="2:15" s="2" customFormat="1" ht="30" customHeight="1" x14ac:dyDescent="0.3">
      <c r="B20" s="10" t="s">
        <v>421</v>
      </c>
      <c r="C20" s="115">
        <v>132845</v>
      </c>
      <c r="D20" s="17"/>
      <c r="E20" s="115">
        <v>150000</v>
      </c>
      <c r="F20" s="17"/>
      <c r="G20" s="115">
        <v>144000</v>
      </c>
      <c r="H20" s="17"/>
      <c r="I20" s="115">
        <v>150000</v>
      </c>
      <c r="J20" s="136"/>
      <c r="K20" s="225">
        <v>0</v>
      </c>
      <c r="L20" s="77">
        <f t="shared" si="1"/>
        <v>0</v>
      </c>
      <c r="M20" s="411"/>
      <c r="N20" s="411"/>
      <c r="O20" s="411"/>
    </row>
    <row r="21" spans="2:15" s="2" customFormat="1" ht="30" customHeight="1" x14ac:dyDescent="0.3">
      <c r="B21" s="10" t="s">
        <v>216</v>
      </c>
      <c r="C21" s="115">
        <v>3189.49</v>
      </c>
      <c r="D21" s="17"/>
      <c r="E21" s="115">
        <v>10000</v>
      </c>
      <c r="F21" s="17"/>
      <c r="G21" s="115">
        <v>5000</v>
      </c>
      <c r="H21" s="17"/>
      <c r="I21" s="115">
        <v>1000</v>
      </c>
      <c r="J21" s="136"/>
      <c r="K21" s="225">
        <v>0</v>
      </c>
      <c r="L21" s="77">
        <f t="shared" si="1"/>
        <v>0</v>
      </c>
      <c r="M21" s="411"/>
      <c r="N21" s="411"/>
      <c r="O21" s="411"/>
    </row>
    <row r="22" spans="2:15" s="2" customFormat="1" ht="30" customHeight="1" x14ac:dyDescent="0.3">
      <c r="B22" s="10" t="s">
        <v>217</v>
      </c>
      <c r="C22" s="115">
        <v>5648.5</v>
      </c>
      <c r="D22" s="17"/>
      <c r="E22" s="115">
        <v>7500</v>
      </c>
      <c r="F22" s="17"/>
      <c r="G22" s="115">
        <v>7000</v>
      </c>
      <c r="H22" s="17"/>
      <c r="I22" s="115">
        <v>7500</v>
      </c>
      <c r="J22" s="136"/>
      <c r="K22" s="225">
        <v>0</v>
      </c>
      <c r="L22" s="77">
        <f t="shared" si="1"/>
        <v>0</v>
      </c>
      <c r="M22" s="411"/>
      <c r="N22" s="411"/>
      <c r="O22" s="411"/>
    </row>
    <row r="23" spans="2:15" s="2" customFormat="1" ht="30" customHeight="1" x14ac:dyDescent="0.3">
      <c r="B23" s="10" t="s">
        <v>218</v>
      </c>
      <c r="C23" s="115">
        <v>2083.2399999999998</v>
      </c>
      <c r="D23" s="17"/>
      <c r="E23" s="115">
        <v>25000</v>
      </c>
      <c r="F23" s="17"/>
      <c r="G23" s="115">
        <v>25000</v>
      </c>
      <c r="H23" s="17"/>
      <c r="I23" s="115">
        <v>25000</v>
      </c>
      <c r="J23" s="136"/>
      <c r="K23" s="225">
        <v>0</v>
      </c>
      <c r="L23" s="77">
        <f t="shared" si="1"/>
        <v>0</v>
      </c>
      <c r="M23" s="411"/>
      <c r="N23" s="411"/>
      <c r="O23" s="411"/>
    </row>
    <row r="24" spans="2:15" s="2" customFormat="1" ht="24.95" customHeight="1" x14ac:dyDescent="0.3">
      <c r="B24" s="10" t="s">
        <v>369</v>
      </c>
      <c r="C24" s="312"/>
      <c r="D24" s="314"/>
      <c r="E24" s="312"/>
      <c r="F24" s="314"/>
      <c r="G24" s="312"/>
      <c r="H24" s="314"/>
      <c r="I24" s="470"/>
      <c r="J24" s="136"/>
      <c r="K24" s="229"/>
      <c r="L24" s="197"/>
      <c r="M24" s="411"/>
      <c r="N24" s="411"/>
      <c r="O24" s="411"/>
    </row>
    <row r="25" spans="2:15" s="2" customFormat="1" ht="30" customHeight="1" x14ac:dyDescent="0.3">
      <c r="B25" s="10" t="s">
        <v>386</v>
      </c>
      <c r="C25" s="115">
        <v>15294.04</v>
      </c>
      <c r="D25" s="17"/>
      <c r="E25" s="115">
        <v>15000</v>
      </c>
      <c r="F25" s="17"/>
      <c r="G25" s="115">
        <v>14300</v>
      </c>
      <c r="H25" s="17"/>
      <c r="I25" s="115">
        <v>15000</v>
      </c>
      <c r="J25" s="136"/>
      <c r="K25" s="225">
        <v>0</v>
      </c>
      <c r="L25" s="77"/>
      <c r="M25" s="411"/>
      <c r="N25" s="411"/>
      <c r="O25" s="411"/>
    </row>
    <row r="26" spans="2:15" s="2" customFormat="1" ht="30" customHeight="1" x14ac:dyDescent="0.3">
      <c r="B26" s="10" t="s">
        <v>387</v>
      </c>
      <c r="C26" s="115">
        <v>4707.96</v>
      </c>
      <c r="D26" s="17"/>
      <c r="E26" s="115">
        <v>5500</v>
      </c>
      <c r="F26" s="17"/>
      <c r="G26" s="115">
        <v>5500</v>
      </c>
      <c r="H26" s="17"/>
      <c r="I26" s="115">
        <v>7000</v>
      </c>
      <c r="J26" s="136"/>
      <c r="K26" s="225">
        <v>0</v>
      </c>
      <c r="L26" s="77"/>
      <c r="M26" s="411"/>
      <c r="N26" s="411"/>
      <c r="O26" s="411"/>
    </row>
    <row r="27" spans="2:15" s="2" customFormat="1" ht="30" customHeight="1" x14ac:dyDescent="0.3">
      <c r="B27" s="10" t="s">
        <v>707</v>
      </c>
      <c r="C27" s="115">
        <v>2354.98</v>
      </c>
      <c r="D27" s="17"/>
      <c r="E27" s="115">
        <v>3000</v>
      </c>
      <c r="F27" s="17"/>
      <c r="G27" s="115">
        <v>2800</v>
      </c>
      <c r="H27" s="17"/>
      <c r="I27" s="115">
        <v>4000</v>
      </c>
      <c r="J27" s="136"/>
      <c r="K27" s="225">
        <v>0</v>
      </c>
      <c r="L27" s="77"/>
      <c r="M27" s="411"/>
      <c r="N27" s="411"/>
      <c r="O27" s="411"/>
    </row>
    <row r="28" spans="2:15" s="2" customFormat="1" ht="30" customHeight="1" x14ac:dyDescent="0.3">
      <c r="B28" s="10" t="s">
        <v>219</v>
      </c>
      <c r="C28" s="115">
        <v>1377</v>
      </c>
      <c r="D28" s="17"/>
      <c r="E28" s="115">
        <v>2000</v>
      </c>
      <c r="F28" s="17"/>
      <c r="G28" s="115">
        <v>1800</v>
      </c>
      <c r="H28" s="17"/>
      <c r="I28" s="115">
        <v>5000</v>
      </c>
      <c r="J28" s="136"/>
      <c r="K28" s="225">
        <v>0</v>
      </c>
      <c r="L28" s="77">
        <f t="shared" si="1"/>
        <v>0</v>
      </c>
      <c r="M28" s="411"/>
      <c r="N28" s="411"/>
      <c r="O28" s="411"/>
    </row>
    <row r="29" spans="2:15" s="2" customFormat="1" ht="33.6" customHeight="1" x14ac:dyDescent="0.3">
      <c r="B29" s="10" t="s">
        <v>28</v>
      </c>
      <c r="C29" s="115">
        <v>60445</v>
      </c>
      <c r="D29" s="17"/>
      <c r="E29" s="115">
        <v>60000</v>
      </c>
      <c r="F29" s="17"/>
      <c r="G29" s="115">
        <v>55000</v>
      </c>
      <c r="H29" s="17"/>
      <c r="I29" s="115">
        <v>70000</v>
      </c>
      <c r="J29" s="136"/>
      <c r="K29" s="225">
        <v>0</v>
      </c>
      <c r="L29" s="77">
        <f t="shared" si="1"/>
        <v>0</v>
      </c>
      <c r="M29" s="411"/>
      <c r="N29" s="411"/>
      <c r="O29" s="411"/>
    </row>
    <row r="30" spans="2:15" s="2" customFormat="1" ht="30" customHeight="1" x14ac:dyDescent="0.3">
      <c r="B30" s="10" t="s">
        <v>27</v>
      </c>
      <c r="C30" s="115">
        <v>0</v>
      </c>
      <c r="D30" s="17"/>
      <c r="E30" s="115">
        <v>550</v>
      </c>
      <c r="F30" s="17"/>
      <c r="G30" s="115">
        <v>550</v>
      </c>
      <c r="H30" s="17"/>
      <c r="I30" s="115">
        <v>550</v>
      </c>
      <c r="J30" s="136"/>
      <c r="K30" s="225">
        <v>0</v>
      </c>
      <c r="L30" s="77">
        <f t="shared" si="1"/>
        <v>0</v>
      </c>
      <c r="M30" s="411"/>
      <c r="N30" s="411"/>
      <c r="O30" s="411"/>
    </row>
    <row r="31" spans="2:15" s="2" customFormat="1" ht="30" customHeight="1" x14ac:dyDescent="0.3">
      <c r="B31" s="10" t="s">
        <v>220</v>
      </c>
      <c r="C31" s="115">
        <v>2205.0700000000002</v>
      </c>
      <c r="D31" s="17"/>
      <c r="E31" s="115">
        <v>5000</v>
      </c>
      <c r="F31" s="17"/>
      <c r="G31" s="115">
        <v>5000</v>
      </c>
      <c r="H31" s="17"/>
      <c r="I31" s="115">
        <v>5000</v>
      </c>
      <c r="J31" s="136"/>
      <c r="K31" s="225">
        <v>0</v>
      </c>
      <c r="L31" s="77">
        <f>K31/I31</f>
        <v>0</v>
      </c>
      <c r="M31" s="411"/>
      <c r="N31" s="411"/>
      <c r="O31" s="411"/>
    </row>
    <row r="32" spans="2:15" s="2" customFormat="1" ht="24.95" customHeight="1" x14ac:dyDescent="0.3">
      <c r="B32" s="10" t="s">
        <v>314</v>
      </c>
      <c r="C32" s="306"/>
      <c r="D32" s="314"/>
      <c r="E32" s="312"/>
      <c r="F32" s="314"/>
      <c r="G32" s="317"/>
      <c r="H32" s="314"/>
      <c r="I32" s="468"/>
      <c r="J32" s="136"/>
      <c r="K32" s="229"/>
      <c r="L32" s="197"/>
      <c r="M32" s="411"/>
      <c r="N32" s="411"/>
      <c r="O32" s="411"/>
    </row>
    <row r="33" spans="1:15" s="2" customFormat="1" ht="30" customHeight="1" x14ac:dyDescent="0.3">
      <c r="B33" s="10" t="s">
        <v>244</v>
      </c>
      <c r="C33" s="115">
        <v>15556.27</v>
      </c>
      <c r="D33" s="10"/>
      <c r="E33" s="168">
        <v>19000</v>
      </c>
      <c r="F33" s="10"/>
      <c r="G33" s="168">
        <v>18000</v>
      </c>
      <c r="H33" s="10"/>
      <c r="I33" s="115">
        <v>19000</v>
      </c>
      <c r="J33" s="136"/>
      <c r="K33" s="86">
        <v>0</v>
      </c>
      <c r="L33" s="100">
        <f>K33/I33</f>
        <v>0</v>
      </c>
      <c r="M33" s="411"/>
      <c r="N33" s="411"/>
      <c r="O33" s="411"/>
    </row>
    <row r="34" spans="1:15" s="2" customFormat="1" ht="30" customHeight="1" x14ac:dyDescent="0.3">
      <c r="B34" s="10" t="s">
        <v>245</v>
      </c>
      <c r="C34" s="113">
        <v>8035.8</v>
      </c>
      <c r="D34" s="10"/>
      <c r="E34" s="168">
        <v>9000</v>
      </c>
      <c r="F34" s="10"/>
      <c r="G34" s="168">
        <v>8500</v>
      </c>
      <c r="H34" s="10"/>
      <c r="I34" s="115">
        <v>9000</v>
      </c>
      <c r="J34" s="136"/>
      <c r="K34" s="86">
        <v>0</v>
      </c>
      <c r="L34" s="100">
        <f t="shared" ref="L34:L35" si="2">K34/I34</f>
        <v>0</v>
      </c>
      <c r="M34" s="411"/>
      <c r="N34" s="411"/>
      <c r="O34" s="411"/>
    </row>
    <row r="35" spans="1:15" s="2" customFormat="1" ht="30" customHeight="1" thickBot="1" x14ac:dyDescent="0.35">
      <c r="B35" s="10" t="s">
        <v>246</v>
      </c>
      <c r="C35" s="116">
        <v>468.89</v>
      </c>
      <c r="D35" s="12"/>
      <c r="E35" s="141">
        <v>1500</v>
      </c>
      <c r="F35" s="12"/>
      <c r="G35" s="141">
        <v>1500</v>
      </c>
      <c r="H35" s="12"/>
      <c r="I35" s="115">
        <v>6500</v>
      </c>
      <c r="J35" s="136"/>
      <c r="K35" s="96">
        <v>0</v>
      </c>
      <c r="L35" s="78">
        <f t="shared" si="2"/>
        <v>0</v>
      </c>
      <c r="M35" s="411"/>
      <c r="N35" s="411"/>
      <c r="O35" s="411"/>
    </row>
    <row r="36" spans="1:15" s="5" customFormat="1" ht="30" customHeight="1" x14ac:dyDescent="0.3">
      <c r="A36" s="600" t="s">
        <v>29</v>
      </c>
      <c r="B36" s="600"/>
      <c r="C36" s="118">
        <f>SUM(C8:C35)</f>
        <v>302703.7</v>
      </c>
      <c r="D36" s="21"/>
      <c r="E36" s="118">
        <f>SUM(E8:E35)</f>
        <v>372160</v>
      </c>
      <c r="F36" s="21"/>
      <c r="G36" s="118">
        <f>SUM(G8:G35)</f>
        <v>348650</v>
      </c>
      <c r="H36" s="21"/>
      <c r="I36" s="467">
        <f>SUM(I7:I35)</f>
        <v>389050</v>
      </c>
      <c r="J36" s="196"/>
      <c r="K36" s="227">
        <f>SUM(K7:K35)</f>
        <v>0</v>
      </c>
      <c r="M36" s="118"/>
      <c r="N36" s="118"/>
      <c r="O36" s="118"/>
    </row>
    <row r="37" spans="1:15" ht="30" customHeight="1" x14ac:dyDescent="0.3">
      <c r="H37" s="404"/>
      <c r="I37" s="168"/>
    </row>
    <row r="38" spans="1:15" s="26" customFormat="1" ht="30" hidden="1" customHeight="1" x14ac:dyDescent="0.3">
      <c r="B38" s="417" t="s">
        <v>725</v>
      </c>
      <c r="C38" s="418">
        <f>(I36-E36)/E36</f>
        <v>4.5383705932932075E-2</v>
      </c>
      <c r="I38" s="141">
        <v>1500</v>
      </c>
      <c r="M38" s="411"/>
      <c r="N38" s="411"/>
      <c r="O38" s="411"/>
    </row>
    <row r="39" spans="1:15" ht="30" customHeight="1" x14ac:dyDescent="0.3">
      <c r="I39" s="118"/>
    </row>
  </sheetData>
  <mergeCells count="4">
    <mergeCell ref="A2:I2"/>
    <mergeCell ref="A4:B4"/>
    <mergeCell ref="A6:B6"/>
    <mergeCell ref="A36:B36"/>
  </mergeCells>
  <printOptions horizontalCentered="1"/>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Roman,Regular"&amp;16 13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1"/>
  <sheetViews>
    <sheetView workbookViewId="0">
      <selection activeCell="N26" sqref="N26"/>
    </sheetView>
  </sheetViews>
  <sheetFormatPr defaultRowHeight="15" x14ac:dyDescent="0.25"/>
  <sheetData>
    <row r="1" spans="1:5" x14ac:dyDescent="0.25">
      <c r="A1" s="512" t="s">
        <v>287</v>
      </c>
      <c r="B1" s="512"/>
      <c r="C1" s="512"/>
      <c r="D1" s="512"/>
      <c r="E1" s="512"/>
    </row>
    <row r="28" ht="21.95" customHeight="1" x14ac:dyDescent="0.25"/>
    <row r="36" spans="9:9" s="396" customFormat="1" ht="15" customHeight="1" x14ac:dyDescent="0.25">
      <c r="I36" s="395"/>
    </row>
    <row r="37" spans="9:9" ht="15" customHeight="1" x14ac:dyDescent="0.25">
      <c r="I37" s="370"/>
    </row>
    <row r="38" spans="9:9" x14ac:dyDescent="0.25">
      <c r="I38" s="370"/>
    </row>
    <row r="39" spans="9:9" x14ac:dyDescent="0.25">
      <c r="I39" s="370"/>
    </row>
    <row r="40" spans="9:9" x14ac:dyDescent="0.25">
      <c r="I40" s="370"/>
    </row>
    <row r="41" spans="9:9" x14ac:dyDescent="0.25">
      <c r="I41" s="370"/>
    </row>
  </sheetData>
  <mergeCells count="1">
    <mergeCell ref="A1:E1"/>
  </mergeCells>
  <pageMargins left="1.2" right="0.45" top="0.5" bottom="0.25" header="0.3" footer="0.3"/>
  <pageSetup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tint="0.39997558519241921"/>
  </sheetPr>
  <dimension ref="A2:O27"/>
  <sheetViews>
    <sheetView zoomScale="80" zoomScaleNormal="80" workbookViewId="0">
      <selection activeCell="I14" sqref="I14"/>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21" customWidth="1"/>
    <col min="16" max="16384" width="9.140625" style="1"/>
  </cols>
  <sheetData>
    <row r="2" spans="1:15" ht="30" customHeight="1" thickBot="1" x14ac:dyDescent="0.4">
      <c r="A2" s="607" t="s">
        <v>23</v>
      </c>
      <c r="B2" s="601"/>
      <c r="C2" s="601"/>
      <c r="D2" s="601"/>
      <c r="E2" s="601"/>
      <c r="F2" s="601"/>
      <c r="G2" s="601"/>
      <c r="H2" s="601"/>
      <c r="I2" s="601"/>
      <c r="K2" s="38"/>
      <c r="L2" s="38"/>
    </row>
    <row r="3" spans="1:15" s="2" customFormat="1" ht="30" customHeight="1" x14ac:dyDescent="0.3">
      <c r="A3" s="66"/>
      <c r="M3" s="411"/>
      <c r="N3" s="411"/>
      <c r="O3" s="411"/>
    </row>
    <row r="4" spans="1:15" s="3" customFormat="1" ht="30" customHeight="1" x14ac:dyDescent="0.3">
      <c r="A4" s="600" t="s">
        <v>4</v>
      </c>
      <c r="B4" s="600"/>
      <c r="C4" s="4" t="s">
        <v>0</v>
      </c>
      <c r="D4" s="22"/>
      <c r="E4" s="4" t="s">
        <v>1</v>
      </c>
      <c r="F4" s="22"/>
      <c r="G4" s="4" t="s">
        <v>2</v>
      </c>
      <c r="H4" s="22"/>
      <c r="I4" s="4" t="s">
        <v>1</v>
      </c>
      <c r="K4" s="74" t="s">
        <v>143</v>
      </c>
      <c r="L4" s="4" t="s">
        <v>361</v>
      </c>
      <c r="M4" s="118"/>
      <c r="N4" s="118"/>
      <c r="O4" s="118"/>
    </row>
    <row r="5" spans="1:15" ht="30" customHeight="1" x14ac:dyDescent="0.3">
      <c r="A5" s="6"/>
      <c r="B5" s="6"/>
      <c r="C5" s="7">
        <v>2022</v>
      </c>
      <c r="D5" s="23"/>
      <c r="E5" s="7">
        <v>2023</v>
      </c>
      <c r="F5" s="23"/>
      <c r="G5" s="7">
        <v>2023</v>
      </c>
      <c r="H5" s="23"/>
      <c r="I5" s="7">
        <v>2024</v>
      </c>
      <c r="K5" s="73">
        <v>2020</v>
      </c>
      <c r="L5" s="194" t="s">
        <v>362</v>
      </c>
    </row>
    <row r="6" spans="1:15" ht="30" customHeight="1" x14ac:dyDescent="0.3">
      <c r="A6" s="600" t="s">
        <v>30</v>
      </c>
      <c r="B6" s="608"/>
      <c r="D6" s="24"/>
      <c r="F6" s="24"/>
      <c r="H6" s="24"/>
      <c r="K6" s="75"/>
    </row>
    <row r="7" spans="1:15" s="2" customFormat="1" ht="30" customHeight="1" x14ac:dyDescent="0.3">
      <c r="A7" s="105"/>
      <c r="B7" s="8" t="s">
        <v>221</v>
      </c>
      <c r="C7" s="113"/>
      <c r="D7" s="16"/>
      <c r="E7" s="113">
        <v>3000</v>
      </c>
      <c r="F7" s="16"/>
      <c r="G7" s="113">
        <v>1500</v>
      </c>
      <c r="H7" s="16"/>
      <c r="I7" s="113">
        <v>0</v>
      </c>
      <c r="J7" s="136"/>
      <c r="K7" s="224">
        <v>0</v>
      </c>
      <c r="L7" s="77" t="e">
        <f>K7/I7</f>
        <v>#DIV/0!</v>
      </c>
      <c r="M7" s="411"/>
      <c r="N7" s="411"/>
      <c r="O7" s="411"/>
    </row>
    <row r="8" spans="1:15" s="2" customFormat="1" ht="30" customHeight="1" x14ac:dyDescent="0.3">
      <c r="A8" s="106"/>
      <c r="B8" s="10" t="s">
        <v>167</v>
      </c>
      <c r="C8" s="115"/>
      <c r="D8" s="17"/>
      <c r="E8" s="115">
        <v>2000</v>
      </c>
      <c r="F8" s="17"/>
      <c r="G8" s="115">
        <v>1000</v>
      </c>
      <c r="H8" s="17"/>
      <c r="I8" s="115">
        <v>0</v>
      </c>
      <c r="J8" s="136"/>
      <c r="K8" s="225">
        <v>0</v>
      </c>
      <c r="L8" s="77" t="e">
        <f t="shared" ref="L8:L20" si="0">K8/I8</f>
        <v>#DIV/0!</v>
      </c>
      <c r="M8" s="411"/>
      <c r="N8" s="411"/>
      <c r="O8" s="411"/>
    </row>
    <row r="9" spans="1:15" s="2" customFormat="1" ht="30" customHeight="1" x14ac:dyDescent="0.3">
      <c r="A9" s="110"/>
      <c r="B9" s="10" t="s">
        <v>222</v>
      </c>
      <c r="C9" s="115"/>
      <c r="D9" s="17"/>
      <c r="E9" s="115">
        <v>1000</v>
      </c>
      <c r="F9" s="17"/>
      <c r="G9" s="115">
        <v>500</v>
      </c>
      <c r="H9" s="17"/>
      <c r="I9" s="115">
        <v>0</v>
      </c>
      <c r="J9" s="136"/>
      <c r="K9" s="225">
        <v>0</v>
      </c>
      <c r="L9" s="77" t="e">
        <f>K9/I9</f>
        <v>#DIV/0!</v>
      </c>
      <c r="M9" s="411"/>
      <c r="N9" s="411"/>
      <c r="O9" s="411"/>
    </row>
    <row r="10" spans="1:15" s="2" customFormat="1" ht="30" customHeight="1" x14ac:dyDescent="0.3">
      <c r="A10" s="106"/>
      <c r="B10" s="10" t="s">
        <v>451</v>
      </c>
      <c r="C10" s="115"/>
      <c r="D10" s="17"/>
      <c r="E10" s="115">
        <v>250</v>
      </c>
      <c r="F10" s="17"/>
      <c r="G10" s="115">
        <v>250</v>
      </c>
      <c r="H10" s="17"/>
      <c r="I10" s="115">
        <v>250</v>
      </c>
      <c r="K10" s="225">
        <v>0</v>
      </c>
      <c r="L10" s="79">
        <f>K10/I10</f>
        <v>0</v>
      </c>
      <c r="M10" s="411"/>
      <c r="N10" s="411"/>
      <c r="O10" s="411"/>
    </row>
    <row r="11" spans="1:15" s="2" customFormat="1" ht="30" customHeight="1" x14ac:dyDescent="0.3">
      <c r="A11" s="106"/>
      <c r="B11" s="8" t="s">
        <v>489</v>
      </c>
      <c r="C11" s="113">
        <v>4612.95</v>
      </c>
      <c r="D11" s="16"/>
      <c r="E11" s="113">
        <v>7500</v>
      </c>
      <c r="F11" s="16"/>
      <c r="G11" s="113">
        <v>7500</v>
      </c>
      <c r="H11" s="16"/>
      <c r="I11" s="113">
        <v>7500</v>
      </c>
      <c r="K11" s="224"/>
      <c r="L11" s="79"/>
      <c r="M11" s="411"/>
      <c r="N11" s="411"/>
      <c r="O11" s="411"/>
    </row>
    <row r="12" spans="1:15" s="2" customFormat="1" ht="24.95" customHeight="1" x14ac:dyDescent="0.3">
      <c r="A12" s="106"/>
      <c r="B12" s="8" t="s">
        <v>369</v>
      </c>
      <c r="C12" s="315"/>
      <c r="D12" s="316"/>
      <c r="E12" s="315"/>
      <c r="F12" s="316"/>
      <c r="G12" s="315"/>
      <c r="H12" s="316"/>
      <c r="I12" s="315"/>
      <c r="K12" s="224"/>
      <c r="L12" s="79"/>
      <c r="M12" s="411"/>
      <c r="N12" s="411"/>
      <c r="O12" s="411"/>
    </row>
    <row r="13" spans="1:15" s="2" customFormat="1" ht="30" customHeight="1" x14ac:dyDescent="0.3">
      <c r="A13" s="106"/>
      <c r="B13" s="8" t="s">
        <v>708</v>
      </c>
      <c r="C13" s="113"/>
      <c r="D13" s="16"/>
      <c r="E13" s="113">
        <v>200</v>
      </c>
      <c r="F13" s="16"/>
      <c r="G13" s="113">
        <v>150</v>
      </c>
      <c r="H13" s="16"/>
      <c r="I13" s="113">
        <v>0</v>
      </c>
      <c r="K13" s="224"/>
      <c r="L13" s="79"/>
      <c r="M13" s="411"/>
      <c r="N13" s="411"/>
      <c r="O13" s="411"/>
    </row>
    <row r="14" spans="1:15" s="2" customFormat="1" ht="30" customHeight="1" x14ac:dyDescent="0.3">
      <c r="A14" s="106"/>
      <c r="B14" s="10" t="s">
        <v>223</v>
      </c>
      <c r="C14" s="115">
        <v>707.96</v>
      </c>
      <c r="D14" s="17"/>
      <c r="E14" s="115">
        <v>2500</v>
      </c>
      <c r="F14" s="17"/>
      <c r="G14" s="115">
        <v>2100</v>
      </c>
      <c r="H14" s="17"/>
      <c r="I14" s="115">
        <v>2500</v>
      </c>
      <c r="J14" s="136"/>
      <c r="K14" s="225">
        <v>0</v>
      </c>
      <c r="L14" s="77">
        <f>K14/I14</f>
        <v>0</v>
      </c>
      <c r="M14" s="411"/>
      <c r="N14" s="411"/>
      <c r="O14" s="411"/>
    </row>
    <row r="15" spans="1:15" s="2" customFormat="1" ht="30" customHeight="1" x14ac:dyDescent="0.3">
      <c r="A15" s="106"/>
      <c r="B15" s="10" t="s">
        <v>315</v>
      </c>
      <c r="C15" s="115">
        <v>0</v>
      </c>
      <c r="D15" s="17"/>
      <c r="E15" s="115">
        <v>0</v>
      </c>
      <c r="F15" s="17"/>
      <c r="G15" s="115">
        <v>0</v>
      </c>
      <c r="H15" s="17"/>
      <c r="I15" s="115">
        <v>0</v>
      </c>
      <c r="J15" s="136"/>
      <c r="K15" s="225">
        <v>0</v>
      </c>
      <c r="L15" s="77" t="e">
        <f>K15/I15</f>
        <v>#DIV/0!</v>
      </c>
      <c r="M15" s="411"/>
      <c r="N15" s="411"/>
      <c r="O15" s="411"/>
    </row>
    <row r="16" spans="1:15" s="2" customFormat="1" ht="30" customHeight="1" x14ac:dyDescent="0.3">
      <c r="A16" s="106"/>
      <c r="B16" s="10" t="s">
        <v>224</v>
      </c>
      <c r="C16" s="115">
        <v>128</v>
      </c>
      <c r="D16" s="17"/>
      <c r="E16" s="115">
        <v>7500</v>
      </c>
      <c r="F16" s="17"/>
      <c r="G16" s="115">
        <v>7500</v>
      </c>
      <c r="H16" s="17"/>
      <c r="I16" s="115">
        <v>7500</v>
      </c>
      <c r="J16" s="136"/>
      <c r="K16" s="225">
        <v>0</v>
      </c>
      <c r="L16" s="77">
        <f t="shared" si="0"/>
        <v>0</v>
      </c>
      <c r="M16" s="411"/>
      <c r="N16" s="411"/>
      <c r="O16" s="411"/>
    </row>
    <row r="17" spans="1:15" s="2" customFormat="1" ht="24.95" customHeight="1" x14ac:dyDescent="0.3">
      <c r="B17" s="10" t="s">
        <v>314</v>
      </c>
      <c r="C17" s="318"/>
      <c r="D17" s="319"/>
      <c r="E17" s="317"/>
      <c r="F17" s="319"/>
      <c r="G17" s="317"/>
      <c r="H17" s="319"/>
      <c r="I17" s="317"/>
      <c r="J17" s="216"/>
      <c r="K17" s="229"/>
      <c r="L17" s="215"/>
      <c r="M17" s="411"/>
      <c r="N17" s="411"/>
      <c r="O17" s="411"/>
    </row>
    <row r="18" spans="1:15" s="2" customFormat="1" ht="30" customHeight="1" x14ac:dyDescent="0.3">
      <c r="A18" s="106"/>
      <c r="B18" s="10" t="s">
        <v>225</v>
      </c>
      <c r="C18" s="115">
        <v>2479.67</v>
      </c>
      <c r="D18" s="17"/>
      <c r="E18" s="115">
        <v>8000</v>
      </c>
      <c r="F18" s="17"/>
      <c r="G18" s="115">
        <v>7500</v>
      </c>
      <c r="H18" s="17"/>
      <c r="I18" s="115">
        <v>8000</v>
      </c>
      <c r="J18" s="136"/>
      <c r="K18" s="225">
        <v>0</v>
      </c>
      <c r="L18" s="77">
        <f>K18/I19</f>
        <v>0</v>
      </c>
      <c r="M18" s="411"/>
      <c r="N18" s="411"/>
      <c r="O18" s="411"/>
    </row>
    <row r="19" spans="1:15" s="2" customFormat="1" ht="30" customHeight="1" x14ac:dyDescent="0.3">
      <c r="A19" s="106"/>
      <c r="B19" s="10" t="s">
        <v>226</v>
      </c>
      <c r="C19" s="115">
        <v>2811.5</v>
      </c>
      <c r="D19" s="17"/>
      <c r="E19" s="115">
        <v>7500</v>
      </c>
      <c r="F19" s="17"/>
      <c r="G19" s="115">
        <v>7000</v>
      </c>
      <c r="H19" s="17"/>
      <c r="I19" s="115">
        <v>7500</v>
      </c>
      <c r="J19" s="136"/>
      <c r="K19" s="225">
        <v>0</v>
      </c>
      <c r="L19" s="77">
        <f t="shared" si="0"/>
        <v>0</v>
      </c>
      <c r="M19" s="411"/>
      <c r="N19" s="411"/>
      <c r="O19" s="411"/>
    </row>
    <row r="20" spans="1:15" s="2" customFormat="1" ht="30" customHeight="1" thickBot="1" x14ac:dyDescent="0.35">
      <c r="A20" s="106"/>
      <c r="B20" s="10" t="s">
        <v>227</v>
      </c>
      <c r="C20" s="116">
        <v>662.29</v>
      </c>
      <c r="D20" s="18"/>
      <c r="E20" s="116">
        <v>1750</v>
      </c>
      <c r="F20" s="18"/>
      <c r="G20" s="116">
        <v>1500</v>
      </c>
      <c r="H20" s="18"/>
      <c r="I20" s="116">
        <v>1750</v>
      </c>
      <c r="K20" s="226">
        <v>0</v>
      </c>
      <c r="L20" s="78">
        <f t="shared" si="0"/>
        <v>0</v>
      </c>
      <c r="M20" s="411"/>
      <c r="N20" s="411"/>
      <c r="O20" s="411"/>
    </row>
    <row r="21" spans="1:15" s="5" customFormat="1" ht="30" customHeight="1" x14ac:dyDescent="0.3">
      <c r="A21" s="609" t="s">
        <v>145</v>
      </c>
      <c r="B21" s="609"/>
      <c r="C21" s="118">
        <f>SUM(C7:C20)</f>
        <v>11402.369999999999</v>
      </c>
      <c r="D21" s="21"/>
      <c r="E21" s="118">
        <f>SUM(E7:E20)</f>
        <v>41200</v>
      </c>
      <c r="F21" s="21"/>
      <c r="G21" s="118">
        <f>SUM(G7:G20)</f>
        <v>36500</v>
      </c>
      <c r="H21" s="21"/>
      <c r="I21" s="118">
        <f>SUM(I7:I20)</f>
        <v>35000</v>
      </c>
      <c r="K21" s="232">
        <f>SUM(K7:K20)</f>
        <v>0</v>
      </c>
      <c r="M21" s="118"/>
      <c r="N21" s="118"/>
      <c r="O21" s="118"/>
    </row>
    <row r="22" spans="1:15" s="2" customFormat="1" ht="30" customHeight="1" x14ac:dyDescent="0.3">
      <c r="H22" s="404"/>
      <c r="I22" s="114"/>
      <c r="M22" s="411"/>
      <c r="N22" s="411"/>
      <c r="O22" s="411"/>
    </row>
    <row r="23" spans="1:15" s="26" customFormat="1" ht="30" hidden="1" customHeight="1" x14ac:dyDescent="0.3">
      <c r="B23" s="417" t="s">
        <v>726</v>
      </c>
      <c r="C23" s="418">
        <f>(I21-E21)/E21</f>
        <v>-0.15048543689320387</v>
      </c>
      <c r="M23" s="411"/>
      <c r="N23" s="411"/>
      <c r="O23" s="411"/>
    </row>
    <row r="24" spans="1:15" s="2" customFormat="1" ht="30" customHeight="1" x14ac:dyDescent="0.3">
      <c r="C24" s="40"/>
      <c r="E24" s="40"/>
      <c r="G24" s="40"/>
      <c r="I24" s="40"/>
      <c r="K24" s="40"/>
      <c r="L24" s="98"/>
      <c r="M24" s="411"/>
      <c r="N24" s="411"/>
      <c r="O24" s="411"/>
    </row>
    <row r="26" spans="1:15" s="5" customFormat="1" ht="30" customHeight="1" x14ac:dyDescent="0.3">
      <c r="B26" s="104"/>
      <c r="C26" s="14"/>
      <c r="E26" s="14"/>
      <c r="G26" s="14"/>
      <c r="I26" s="14"/>
      <c r="K26" s="14"/>
      <c r="M26" s="118"/>
      <c r="N26" s="118"/>
      <c r="O26" s="118"/>
    </row>
    <row r="27" spans="1:15" s="5" customFormat="1" ht="30" customHeight="1" x14ac:dyDescent="0.3">
      <c r="A27" s="600"/>
      <c r="B27" s="600"/>
      <c r="C27" s="14"/>
      <c r="E27" s="14"/>
      <c r="G27" s="14"/>
      <c r="I27" s="14"/>
      <c r="K27" s="14"/>
      <c r="M27" s="118"/>
      <c r="N27" s="118"/>
      <c r="O27" s="118"/>
    </row>
  </sheetData>
  <mergeCells count="5">
    <mergeCell ref="A2:I2"/>
    <mergeCell ref="A4:B4"/>
    <mergeCell ref="A6:B6"/>
    <mergeCell ref="A27:B27"/>
    <mergeCell ref="A21:B21"/>
  </mergeCells>
  <printOptions horizontalCentered="1"/>
  <pageMargins left="0.7" right="0.7" top="1.25" bottom="0.75" header="0.8" footer="0.3"/>
  <pageSetup scale="55" fitToWidth="0" fitToHeight="0" orientation="portrait" horizontalDpi="4294967295" verticalDpi="4294967295" r:id="rId1"/>
  <headerFooter>
    <oddHeader>&amp;C&amp;"Times New Roman,Bold Italic"&amp;22BORDEN COUNTY - 2024 BUDGET</oddHeader>
    <oddFooter>&amp;C&amp;"Times New Roman,Regular"&amp;16 14</oddFooter>
  </headerFooter>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3" tint="0.39997558519241921"/>
  </sheetPr>
  <dimension ref="A2:O29"/>
  <sheetViews>
    <sheetView topLeftCell="A13" zoomScale="80" zoomScaleNormal="80" workbookViewId="0">
      <selection activeCell="I21" sqref="I21"/>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413" customWidth="1"/>
    <col min="16" max="16384" width="9.140625" style="1"/>
  </cols>
  <sheetData>
    <row r="2" spans="1:15" ht="30" customHeight="1" thickBot="1" x14ac:dyDescent="0.4">
      <c r="A2" s="601" t="s">
        <v>23</v>
      </c>
      <c r="B2" s="601"/>
      <c r="C2" s="601"/>
      <c r="D2" s="601"/>
      <c r="E2" s="601"/>
      <c r="F2" s="601"/>
      <c r="G2" s="601"/>
      <c r="H2" s="601"/>
      <c r="I2" s="601"/>
      <c r="K2" s="38"/>
      <c r="L2" s="38"/>
    </row>
    <row r="3" spans="1:15" s="2" customFormat="1" ht="30" customHeight="1" x14ac:dyDescent="0.3">
      <c r="M3" s="414"/>
      <c r="N3" s="414"/>
      <c r="O3" s="414"/>
    </row>
    <row r="4" spans="1:15" s="3" customFormat="1" ht="30" customHeight="1" x14ac:dyDescent="0.3">
      <c r="A4" s="600" t="s">
        <v>4</v>
      </c>
      <c r="B4" s="600"/>
      <c r="C4" s="4" t="s">
        <v>0</v>
      </c>
      <c r="D4" s="22"/>
      <c r="E4" s="4" t="s">
        <v>1</v>
      </c>
      <c r="F4" s="22"/>
      <c r="G4" s="4" t="s">
        <v>2</v>
      </c>
      <c r="H4" s="22"/>
      <c r="I4" s="4" t="s">
        <v>1</v>
      </c>
      <c r="K4" s="74" t="s">
        <v>143</v>
      </c>
      <c r="L4" s="6" t="s">
        <v>361</v>
      </c>
      <c r="M4" s="155"/>
      <c r="N4" s="155"/>
      <c r="O4" s="155"/>
    </row>
    <row r="5" spans="1:15" ht="30" customHeight="1" x14ac:dyDescent="0.3">
      <c r="A5" s="6"/>
      <c r="B5" s="6"/>
      <c r="C5" s="7">
        <v>2022</v>
      </c>
      <c r="D5" s="23"/>
      <c r="E5" s="7">
        <v>2023</v>
      </c>
      <c r="F5" s="23"/>
      <c r="G5" s="7">
        <v>2023</v>
      </c>
      <c r="H5" s="23"/>
      <c r="I5" s="7">
        <v>2024</v>
      </c>
      <c r="K5" s="73">
        <v>2020</v>
      </c>
      <c r="L5" s="194" t="s">
        <v>362</v>
      </c>
    </row>
    <row r="6" spans="1:15" ht="30" customHeight="1" x14ac:dyDescent="0.3">
      <c r="A6" s="600" t="s">
        <v>31</v>
      </c>
      <c r="B6" s="600"/>
      <c r="D6" s="24"/>
      <c r="F6" s="24"/>
      <c r="H6" s="24"/>
      <c r="K6" s="72"/>
    </row>
    <row r="7" spans="1:15" s="2" customFormat="1" ht="30" customHeight="1" x14ac:dyDescent="0.3">
      <c r="B7" s="8" t="s">
        <v>33</v>
      </c>
      <c r="C7" s="113">
        <v>532.11</v>
      </c>
      <c r="D7" s="16"/>
      <c r="E7" s="113">
        <v>1000</v>
      </c>
      <c r="F7" s="16"/>
      <c r="G7" s="113">
        <v>1000</v>
      </c>
      <c r="H7" s="16"/>
      <c r="I7" s="113">
        <v>1000</v>
      </c>
      <c r="J7" s="40"/>
      <c r="K7" s="224">
        <v>0</v>
      </c>
      <c r="L7" s="79">
        <f t="shared" ref="L7:L17" si="0">K7/I7</f>
        <v>0</v>
      </c>
      <c r="M7" s="414"/>
      <c r="N7" s="414"/>
      <c r="O7" s="414"/>
    </row>
    <row r="8" spans="1:15" s="2" customFormat="1" ht="30" customHeight="1" x14ac:dyDescent="0.3">
      <c r="B8" s="10" t="s">
        <v>228</v>
      </c>
      <c r="C8" s="115">
        <v>1650.01</v>
      </c>
      <c r="D8" s="17"/>
      <c r="E8" s="115">
        <v>2500</v>
      </c>
      <c r="F8" s="17"/>
      <c r="G8" s="115">
        <v>2500</v>
      </c>
      <c r="H8" s="17"/>
      <c r="I8" s="115">
        <v>2500</v>
      </c>
      <c r="J8" s="40"/>
      <c r="K8" s="224">
        <v>0</v>
      </c>
      <c r="L8" s="79">
        <f t="shared" si="0"/>
        <v>0</v>
      </c>
      <c r="M8" s="414"/>
      <c r="N8" s="414"/>
      <c r="O8" s="414"/>
    </row>
    <row r="9" spans="1:15" s="2" customFormat="1" ht="30" customHeight="1" x14ac:dyDescent="0.3">
      <c r="B9" s="340" t="s">
        <v>232</v>
      </c>
      <c r="C9" s="341"/>
      <c r="D9" s="342"/>
      <c r="E9" s="341"/>
      <c r="F9" s="342"/>
      <c r="G9" s="341"/>
      <c r="H9" s="342"/>
      <c r="I9" s="341"/>
      <c r="J9" s="40"/>
      <c r="K9" s="225">
        <v>0</v>
      </c>
      <c r="L9" s="79" t="e">
        <f t="shared" si="0"/>
        <v>#DIV/0!</v>
      </c>
      <c r="M9" s="414"/>
      <c r="N9" s="414"/>
      <c r="O9" s="414"/>
    </row>
    <row r="10" spans="1:15" s="2" customFormat="1" ht="24.95" customHeight="1" x14ac:dyDescent="0.3">
      <c r="B10" s="10" t="s">
        <v>413</v>
      </c>
      <c r="C10" s="312"/>
      <c r="D10" s="314"/>
      <c r="E10" s="312"/>
      <c r="F10" s="314"/>
      <c r="G10" s="312"/>
      <c r="H10" s="314"/>
      <c r="I10" s="312"/>
      <c r="J10" s="40"/>
      <c r="K10" s="225"/>
      <c r="L10" s="79"/>
      <c r="M10" s="414"/>
      <c r="N10" s="414"/>
      <c r="O10" s="414"/>
    </row>
    <row r="11" spans="1:15" s="2" customFormat="1" ht="30" customHeight="1" x14ac:dyDescent="0.3">
      <c r="B11" s="296" t="s">
        <v>434</v>
      </c>
      <c r="C11" s="115"/>
      <c r="D11" s="17"/>
      <c r="E11" s="115">
        <v>7500</v>
      </c>
      <c r="F11" s="17"/>
      <c r="G11" s="115">
        <v>7500</v>
      </c>
      <c r="H11" s="17"/>
      <c r="I11" s="115">
        <v>7500</v>
      </c>
      <c r="J11" s="40"/>
      <c r="K11" s="225"/>
      <c r="L11" s="79"/>
      <c r="M11" s="414"/>
      <c r="N11" s="414"/>
      <c r="O11" s="414"/>
    </row>
    <row r="12" spans="1:15" s="2" customFormat="1" ht="30" customHeight="1" x14ac:dyDescent="0.3">
      <c r="B12" s="10" t="s">
        <v>229</v>
      </c>
      <c r="C12" s="115">
        <v>72.47</v>
      </c>
      <c r="D12" s="17"/>
      <c r="E12" s="115">
        <v>1500</v>
      </c>
      <c r="F12" s="17"/>
      <c r="G12" s="115">
        <v>1500</v>
      </c>
      <c r="H12" s="17"/>
      <c r="I12" s="115">
        <v>1500</v>
      </c>
      <c r="J12" s="40"/>
      <c r="K12" s="225">
        <v>0</v>
      </c>
      <c r="L12" s="79">
        <f t="shared" si="0"/>
        <v>0</v>
      </c>
      <c r="M12" s="414"/>
      <c r="N12" s="414"/>
      <c r="O12" s="414"/>
    </row>
    <row r="13" spans="1:15" s="2" customFormat="1" ht="24.95" customHeight="1" x14ac:dyDescent="0.3">
      <c r="B13" s="10" t="s">
        <v>369</v>
      </c>
      <c r="C13" s="312"/>
      <c r="D13" s="314"/>
      <c r="E13" s="312"/>
      <c r="F13" s="314"/>
      <c r="G13" s="312"/>
      <c r="H13" s="314"/>
      <c r="I13" s="312"/>
      <c r="J13" s="40"/>
      <c r="K13" s="229"/>
      <c r="L13" s="246"/>
      <c r="M13" s="414"/>
      <c r="N13" s="414"/>
      <c r="O13" s="414"/>
    </row>
    <row r="14" spans="1:15" s="2" customFormat="1" ht="30" customHeight="1" x14ac:dyDescent="0.3">
      <c r="B14" s="10" t="s">
        <v>709</v>
      </c>
      <c r="C14" s="115">
        <v>1810.07</v>
      </c>
      <c r="D14" s="17"/>
      <c r="E14" s="115">
        <v>2400</v>
      </c>
      <c r="F14" s="17"/>
      <c r="G14" s="115">
        <v>2400</v>
      </c>
      <c r="H14" s="17"/>
      <c r="I14" s="115">
        <v>2400</v>
      </c>
      <c r="J14" s="40"/>
      <c r="K14" s="225">
        <v>0</v>
      </c>
      <c r="L14" s="79"/>
      <c r="M14" s="414"/>
      <c r="N14" s="414"/>
      <c r="O14" s="414"/>
    </row>
    <row r="15" spans="1:15" s="2" customFormat="1" ht="30" customHeight="1" x14ac:dyDescent="0.3">
      <c r="B15" s="340" t="s">
        <v>32</v>
      </c>
      <c r="C15" s="341"/>
      <c r="D15" s="342"/>
      <c r="E15" s="341"/>
      <c r="F15" s="342"/>
      <c r="G15" s="341"/>
      <c r="H15" s="342"/>
      <c r="I15" s="341"/>
      <c r="J15" s="40"/>
      <c r="K15" s="234"/>
      <c r="L15" s="235"/>
      <c r="M15" s="414"/>
      <c r="N15" s="414"/>
      <c r="O15" s="414"/>
    </row>
    <row r="16" spans="1:15" s="2" customFormat="1" ht="30" customHeight="1" x14ac:dyDescent="0.3">
      <c r="B16" s="340" t="s">
        <v>433</v>
      </c>
      <c r="C16" s="341"/>
      <c r="D16" s="342"/>
      <c r="E16" s="341"/>
      <c r="F16" s="342"/>
      <c r="G16" s="341"/>
      <c r="H16" s="342"/>
      <c r="I16" s="341"/>
      <c r="J16" s="40"/>
      <c r="K16" s="234"/>
      <c r="L16" s="235"/>
      <c r="M16" s="414"/>
      <c r="N16" s="414"/>
      <c r="O16" s="414"/>
    </row>
    <row r="17" spans="1:15" s="2" customFormat="1" ht="30" customHeight="1" x14ac:dyDescent="0.3">
      <c r="B17" s="10" t="s">
        <v>230</v>
      </c>
      <c r="C17" s="115">
        <v>210.7</v>
      </c>
      <c r="D17" s="17"/>
      <c r="E17" s="115">
        <v>500</v>
      </c>
      <c r="F17" s="17"/>
      <c r="G17" s="115">
        <v>500</v>
      </c>
      <c r="H17" s="17"/>
      <c r="I17" s="115">
        <v>500</v>
      </c>
      <c r="J17" s="40"/>
      <c r="K17" s="225">
        <v>0</v>
      </c>
      <c r="L17" s="79">
        <f t="shared" si="0"/>
        <v>0</v>
      </c>
      <c r="M17" s="414"/>
      <c r="N17" s="414"/>
      <c r="O17" s="414"/>
    </row>
    <row r="18" spans="1:15" s="2" customFormat="1" ht="24.95" customHeight="1" x14ac:dyDescent="0.3">
      <c r="B18" s="10" t="s">
        <v>423</v>
      </c>
      <c r="C18" s="312"/>
      <c r="D18" s="314"/>
      <c r="E18" s="312"/>
      <c r="F18" s="314"/>
      <c r="G18" s="312"/>
      <c r="H18" s="314"/>
      <c r="I18" s="312"/>
      <c r="J18" s="40"/>
      <c r="K18" s="225"/>
      <c r="L18" s="79"/>
      <c r="M18" s="414"/>
      <c r="N18" s="414"/>
      <c r="O18" s="414"/>
    </row>
    <row r="19" spans="1:15" s="2" customFormat="1" ht="30" customHeight="1" x14ac:dyDescent="0.3">
      <c r="B19" s="343" t="s">
        <v>437</v>
      </c>
      <c r="C19" s="341"/>
      <c r="D19" s="342"/>
      <c r="E19" s="341"/>
      <c r="F19" s="342"/>
      <c r="G19" s="341"/>
      <c r="H19" s="342"/>
      <c r="I19" s="341"/>
      <c r="J19" s="40"/>
      <c r="K19" s="225"/>
      <c r="L19" s="79"/>
      <c r="M19" s="414"/>
      <c r="N19" s="414"/>
      <c r="O19" s="414"/>
    </row>
    <row r="20" spans="1:15" s="2" customFormat="1" ht="34.9" customHeight="1" x14ac:dyDescent="0.3">
      <c r="B20" s="292" t="s">
        <v>723</v>
      </c>
      <c r="C20" s="115">
        <v>23655</v>
      </c>
      <c r="D20" s="17"/>
      <c r="E20" s="115">
        <v>24395</v>
      </c>
      <c r="F20" s="17"/>
      <c r="G20" s="115">
        <v>24395</v>
      </c>
      <c r="H20" s="17"/>
      <c r="I20" s="115">
        <v>25353</v>
      </c>
      <c r="J20" s="40"/>
      <c r="K20" s="225">
        <v>0</v>
      </c>
      <c r="L20" s="79">
        <f t="shared" ref="L20:L24" si="1">K20/I20</f>
        <v>0</v>
      </c>
      <c r="M20" s="414"/>
      <c r="N20" s="414"/>
      <c r="O20" s="414"/>
    </row>
    <row r="21" spans="1:15" s="2" customFormat="1" ht="30" customHeight="1" x14ac:dyDescent="0.3">
      <c r="B21" s="10" t="s">
        <v>231</v>
      </c>
      <c r="C21" s="115"/>
      <c r="D21" s="17"/>
      <c r="E21" s="115">
        <v>2000</v>
      </c>
      <c r="F21" s="17"/>
      <c r="G21" s="115">
        <v>2000</v>
      </c>
      <c r="H21" s="17"/>
      <c r="I21" s="115">
        <v>2000</v>
      </c>
      <c r="J21" s="40"/>
      <c r="K21" s="225">
        <v>0</v>
      </c>
      <c r="L21" s="79">
        <f>K21/I21</f>
        <v>0</v>
      </c>
      <c r="M21" s="414"/>
      <c r="N21" s="414"/>
      <c r="O21" s="414"/>
    </row>
    <row r="22" spans="1:15" s="2" customFormat="1" ht="30" customHeight="1" x14ac:dyDescent="0.3">
      <c r="B22" s="10" t="s">
        <v>435</v>
      </c>
      <c r="C22" s="115">
        <v>7985.09</v>
      </c>
      <c r="D22" s="17"/>
      <c r="E22" s="115">
        <v>7500</v>
      </c>
      <c r="F22" s="17"/>
      <c r="G22" s="115">
        <v>7500</v>
      </c>
      <c r="H22" s="17"/>
      <c r="I22" s="115">
        <v>9000</v>
      </c>
      <c r="J22" s="40"/>
      <c r="K22" s="225">
        <v>0</v>
      </c>
      <c r="L22" s="79">
        <f t="shared" si="1"/>
        <v>0</v>
      </c>
      <c r="M22" s="414"/>
      <c r="N22" s="414"/>
      <c r="O22" s="414"/>
    </row>
    <row r="23" spans="1:15" s="2" customFormat="1" ht="24.95" customHeight="1" x14ac:dyDescent="0.3">
      <c r="B23" s="10" t="s">
        <v>314</v>
      </c>
      <c r="C23" s="312"/>
      <c r="D23" s="314"/>
      <c r="E23" s="312"/>
      <c r="F23" s="314"/>
      <c r="G23" s="312"/>
      <c r="H23" s="314"/>
      <c r="I23" s="312"/>
      <c r="J23" s="217"/>
      <c r="K23" s="233"/>
      <c r="L23" s="218"/>
      <c r="M23" s="414"/>
      <c r="N23" s="414"/>
      <c r="O23" s="414"/>
    </row>
    <row r="24" spans="1:15" s="2" customFormat="1" ht="30" customHeight="1" thickBot="1" x14ac:dyDescent="0.35">
      <c r="B24" s="10" t="s">
        <v>436</v>
      </c>
      <c r="C24" s="116">
        <v>1258.97</v>
      </c>
      <c r="D24" s="18"/>
      <c r="E24" s="116">
        <v>3500</v>
      </c>
      <c r="F24" s="18"/>
      <c r="G24" s="116">
        <v>3500</v>
      </c>
      <c r="H24" s="18"/>
      <c r="I24" s="116">
        <v>2000</v>
      </c>
      <c r="J24" s="40"/>
      <c r="K24" s="226">
        <v>0</v>
      </c>
      <c r="L24" s="127">
        <f t="shared" si="1"/>
        <v>0</v>
      </c>
      <c r="M24" s="414"/>
      <c r="N24" s="414"/>
      <c r="O24" s="414"/>
    </row>
    <row r="25" spans="1:15" ht="30" customHeight="1" x14ac:dyDescent="0.3">
      <c r="A25" s="600" t="s">
        <v>34</v>
      </c>
      <c r="B25" s="600"/>
      <c r="C25" s="118">
        <f>SUM(C7:C24)</f>
        <v>37174.42</v>
      </c>
      <c r="D25" s="21"/>
      <c r="E25" s="118">
        <f>SUM(E7:E24)</f>
        <v>52795</v>
      </c>
      <c r="F25" s="21"/>
      <c r="G25" s="118">
        <f>SUM(G7:G24)</f>
        <v>52795</v>
      </c>
      <c r="H25" s="21"/>
      <c r="I25" s="118">
        <f>SUM(I7:I24)</f>
        <v>53753</v>
      </c>
      <c r="J25" s="31"/>
      <c r="K25" s="227">
        <f>SUM(K7:K24)</f>
        <v>0</v>
      </c>
    </row>
    <row r="26" spans="1:15" ht="30" customHeight="1" x14ac:dyDescent="0.3">
      <c r="H26" s="404"/>
      <c r="I26" s="114"/>
    </row>
    <row r="27" spans="1:15" s="26" customFormat="1" ht="30" hidden="1" customHeight="1" x14ac:dyDescent="0.3">
      <c r="B27" s="417" t="s">
        <v>725</v>
      </c>
      <c r="C27" s="418">
        <f>(I25-E25)/E25</f>
        <v>1.8145657732739844E-2</v>
      </c>
      <c r="I27" s="417"/>
      <c r="J27" s="419"/>
      <c r="M27" s="414"/>
      <c r="N27" s="414"/>
      <c r="O27" s="414"/>
    </row>
    <row r="28" spans="1:15" ht="30" hidden="1" customHeight="1" x14ac:dyDescent="0.3">
      <c r="I28" s="14">
        <f>IF(SUM(I7:I24)=0,"",SUM(I7:I24))</f>
        <v>53753</v>
      </c>
    </row>
    <row r="29" spans="1:15" ht="30" hidden="1" customHeight="1" x14ac:dyDescent="0.25"/>
  </sheetData>
  <mergeCells count="4">
    <mergeCell ref="A2:I2"/>
    <mergeCell ref="A4:B4"/>
    <mergeCell ref="A6:B6"/>
    <mergeCell ref="A25:B25"/>
  </mergeCells>
  <printOptions horizontalCentered="1"/>
  <pageMargins left="0.7" right="0.7" top="1.25" bottom="0.75" header="0.8" footer="0.3"/>
  <pageSetup scale="55" fitToWidth="0" fitToHeight="0" orientation="portrait" horizontalDpi="4294967295" verticalDpi="4294967295" r:id="rId1"/>
  <headerFooter>
    <oddHeader>&amp;C&amp;"Times New Roman,Bold Italic"&amp;22BORDEN COUNTY - 2024 BUDGET</oddHeader>
    <oddFooter>&amp;C&amp;"Times New Roman,Regular"&amp;16 15</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3" tint="0.39997558519241921"/>
  </sheetPr>
  <dimension ref="A2:W42"/>
  <sheetViews>
    <sheetView topLeftCell="A22" zoomScale="80" zoomScaleNormal="80" workbookViewId="0">
      <selection activeCell="I13" sqref="I13"/>
    </sheetView>
  </sheetViews>
  <sheetFormatPr defaultColWidth="9.140625" defaultRowHeight="30" customHeight="1" x14ac:dyDescent="0.25"/>
  <cols>
    <col min="1" max="1" width="5.7109375" style="1" customWidth="1"/>
    <col min="2" max="2" width="55.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21" customWidth="1"/>
    <col min="16" max="16384" width="9.140625" style="1"/>
  </cols>
  <sheetData>
    <row r="2" spans="1:15" ht="30" customHeight="1" thickBot="1" x14ac:dyDescent="0.4">
      <c r="A2" s="601" t="s">
        <v>23</v>
      </c>
      <c r="B2" s="601"/>
      <c r="C2" s="601"/>
      <c r="D2" s="601"/>
      <c r="E2" s="601"/>
      <c r="F2" s="601"/>
      <c r="G2" s="601"/>
      <c r="H2" s="601"/>
      <c r="I2" s="601"/>
      <c r="K2" s="38"/>
      <c r="L2" s="38"/>
    </row>
    <row r="3" spans="1:15" s="2" customFormat="1" ht="30" customHeight="1" x14ac:dyDescent="0.3">
      <c r="M3" s="411"/>
      <c r="N3" s="411"/>
      <c r="O3" s="411"/>
    </row>
    <row r="4" spans="1:15" s="3" customFormat="1" ht="30" customHeight="1" x14ac:dyDescent="0.3">
      <c r="A4" s="600" t="s">
        <v>4</v>
      </c>
      <c r="B4" s="600"/>
      <c r="C4" s="4" t="s">
        <v>0</v>
      </c>
      <c r="D4" s="22"/>
      <c r="E4" s="4" t="s">
        <v>1</v>
      </c>
      <c r="F4" s="22"/>
      <c r="G4" s="4" t="s">
        <v>2</v>
      </c>
      <c r="I4" s="128" t="s">
        <v>1</v>
      </c>
      <c r="K4" s="80" t="s">
        <v>143</v>
      </c>
      <c r="L4" s="189" t="s">
        <v>361</v>
      </c>
      <c r="M4" s="118"/>
      <c r="N4" s="118"/>
      <c r="O4" s="118"/>
    </row>
    <row r="5" spans="1:15" ht="30" customHeight="1" x14ac:dyDescent="0.3">
      <c r="A5" s="6"/>
      <c r="B5" s="6"/>
      <c r="C5" s="7">
        <v>2022</v>
      </c>
      <c r="D5" s="23"/>
      <c r="E5" s="7">
        <v>2023</v>
      </c>
      <c r="F5" s="23"/>
      <c r="G5" s="7">
        <v>2023</v>
      </c>
      <c r="H5" s="23"/>
      <c r="I5" s="7">
        <v>2024</v>
      </c>
      <c r="K5" s="81">
        <v>2022</v>
      </c>
      <c r="L5" s="194" t="s">
        <v>362</v>
      </c>
    </row>
    <row r="6" spans="1:15" ht="30" customHeight="1" x14ac:dyDescent="0.3">
      <c r="A6" s="600" t="s">
        <v>35</v>
      </c>
      <c r="B6" s="600"/>
      <c r="E6" s="83"/>
      <c r="G6" s="83"/>
      <c r="I6" s="83"/>
      <c r="K6" s="72"/>
      <c r="L6" s="83"/>
    </row>
    <row r="7" spans="1:15" s="2" customFormat="1" ht="28.9" customHeight="1" x14ac:dyDescent="0.3">
      <c r="B7" s="8" t="s">
        <v>146</v>
      </c>
      <c r="C7" s="113">
        <v>88340</v>
      </c>
      <c r="D7" s="16"/>
      <c r="E7" s="113">
        <v>70000</v>
      </c>
      <c r="F7" s="16"/>
      <c r="G7" s="113">
        <v>90000</v>
      </c>
      <c r="H7" s="16"/>
      <c r="I7" s="113">
        <v>70000</v>
      </c>
      <c r="J7" s="136"/>
      <c r="K7" s="85">
        <v>0</v>
      </c>
      <c r="L7" s="77">
        <f>K7/I7</f>
        <v>0</v>
      </c>
      <c r="M7" s="411"/>
      <c r="N7" s="411"/>
      <c r="O7" s="411"/>
    </row>
    <row r="8" spans="1:15" s="2" customFormat="1" ht="28.9" customHeight="1" x14ac:dyDescent="0.3">
      <c r="B8" s="8" t="s">
        <v>37</v>
      </c>
      <c r="C8" s="113">
        <v>1012.1</v>
      </c>
      <c r="D8" s="16"/>
      <c r="E8" s="113">
        <v>6000</v>
      </c>
      <c r="F8" s="16"/>
      <c r="G8" s="113">
        <v>2000</v>
      </c>
      <c r="H8" s="16"/>
      <c r="I8" s="113">
        <v>6000</v>
      </c>
      <c r="J8" s="136"/>
      <c r="K8" s="86">
        <v>0</v>
      </c>
      <c r="L8" s="77">
        <f>K8/I8</f>
        <v>0</v>
      </c>
      <c r="M8" s="411"/>
      <c r="N8" s="411"/>
      <c r="O8" s="411"/>
    </row>
    <row r="9" spans="1:15" s="2" customFormat="1" ht="28.9" customHeight="1" x14ac:dyDescent="0.3">
      <c r="B9" s="10" t="s">
        <v>45</v>
      </c>
      <c r="C9" s="115">
        <v>0</v>
      </c>
      <c r="D9" s="17"/>
      <c r="E9" s="115">
        <v>8500</v>
      </c>
      <c r="F9" s="17"/>
      <c r="G9" s="115">
        <v>15000</v>
      </c>
      <c r="H9" s="17"/>
      <c r="I9" s="115">
        <v>30000</v>
      </c>
      <c r="J9" s="136"/>
      <c r="K9" s="86">
        <v>0</v>
      </c>
      <c r="L9" s="77">
        <f>K9/I9</f>
        <v>0</v>
      </c>
      <c r="M9" s="411"/>
      <c r="N9" s="411"/>
      <c r="O9" s="411"/>
    </row>
    <row r="10" spans="1:15" s="2" customFormat="1" ht="28.9" customHeight="1" x14ac:dyDescent="0.3">
      <c r="B10" s="10" t="s">
        <v>38</v>
      </c>
      <c r="C10" s="115">
        <v>5748</v>
      </c>
      <c r="D10" s="17"/>
      <c r="E10" s="115">
        <v>3000</v>
      </c>
      <c r="F10" s="17"/>
      <c r="G10" s="115">
        <v>2750</v>
      </c>
      <c r="H10" s="17"/>
      <c r="I10" s="115">
        <v>3000</v>
      </c>
      <c r="J10" s="136"/>
      <c r="K10" s="86">
        <v>0</v>
      </c>
      <c r="L10" s="77">
        <f t="shared" ref="L10:L16" si="0">K10/I10</f>
        <v>0</v>
      </c>
      <c r="M10" s="411"/>
      <c r="N10" s="411"/>
      <c r="O10" s="411"/>
    </row>
    <row r="11" spans="1:15" s="2" customFormat="1" ht="28.9" customHeight="1" x14ac:dyDescent="0.3">
      <c r="B11" s="10" t="s">
        <v>754</v>
      </c>
      <c r="C11" s="115">
        <v>0</v>
      </c>
      <c r="D11" s="17"/>
      <c r="E11" s="115">
        <v>10000</v>
      </c>
      <c r="F11" s="17"/>
      <c r="G11" s="115">
        <v>0</v>
      </c>
      <c r="H11" s="17"/>
      <c r="I11" s="115">
        <v>0</v>
      </c>
      <c r="J11" s="136"/>
      <c r="K11" s="86"/>
      <c r="L11" s="77"/>
      <c r="M11" s="411"/>
      <c r="N11" s="411"/>
      <c r="O11" s="411"/>
    </row>
    <row r="12" spans="1:15" s="2" customFormat="1" ht="28.9" customHeight="1" x14ac:dyDescent="0.3">
      <c r="B12" s="10" t="s">
        <v>168</v>
      </c>
      <c r="C12" s="115">
        <v>39.9</v>
      </c>
      <c r="D12" s="17"/>
      <c r="E12" s="115">
        <v>20000</v>
      </c>
      <c r="F12" s="17"/>
      <c r="G12" s="115">
        <v>20000</v>
      </c>
      <c r="H12" s="17"/>
      <c r="I12" s="115">
        <v>65000</v>
      </c>
      <c r="J12" s="136"/>
      <c r="K12" s="86">
        <v>0</v>
      </c>
      <c r="L12" s="100">
        <f t="shared" si="0"/>
        <v>0</v>
      </c>
      <c r="M12" s="411"/>
      <c r="N12" s="411"/>
      <c r="O12" s="411"/>
    </row>
    <row r="13" spans="1:15" s="2" customFormat="1" ht="28.9" customHeight="1" x14ac:dyDescent="0.3">
      <c r="B13" s="8" t="s">
        <v>36</v>
      </c>
      <c r="C13" s="113">
        <v>0</v>
      </c>
      <c r="D13" s="16"/>
      <c r="E13" s="113">
        <v>1000</v>
      </c>
      <c r="F13" s="16"/>
      <c r="G13" s="113">
        <v>1000</v>
      </c>
      <c r="H13" s="16"/>
      <c r="I13" s="113">
        <v>1000</v>
      </c>
      <c r="J13" s="136"/>
      <c r="K13" s="85">
        <v>0</v>
      </c>
      <c r="L13" s="77">
        <f t="shared" si="0"/>
        <v>0</v>
      </c>
      <c r="M13" s="411"/>
      <c r="N13" s="411"/>
      <c r="O13" s="411"/>
    </row>
    <row r="14" spans="1:15" s="2" customFormat="1" ht="28.9" customHeight="1" x14ac:dyDescent="0.3">
      <c r="B14" s="10" t="s">
        <v>46</v>
      </c>
      <c r="C14" s="115">
        <v>0</v>
      </c>
      <c r="D14" s="17"/>
      <c r="E14" s="115">
        <v>500</v>
      </c>
      <c r="F14" s="17"/>
      <c r="G14" s="115">
        <v>500</v>
      </c>
      <c r="H14" s="17"/>
      <c r="I14" s="115">
        <v>500</v>
      </c>
      <c r="J14" s="136"/>
      <c r="K14" s="86">
        <v>0</v>
      </c>
      <c r="L14" s="77">
        <f t="shared" si="0"/>
        <v>0</v>
      </c>
      <c r="M14" s="411"/>
      <c r="N14" s="411"/>
      <c r="O14" s="411"/>
    </row>
    <row r="15" spans="1:15" s="2" customFormat="1" ht="28.9" customHeight="1" x14ac:dyDescent="0.3">
      <c r="B15" s="10" t="s">
        <v>142</v>
      </c>
      <c r="C15" s="115">
        <v>1200</v>
      </c>
      <c r="D15" s="17"/>
      <c r="E15" s="115">
        <v>2400</v>
      </c>
      <c r="F15" s="17"/>
      <c r="G15" s="115">
        <v>1200</v>
      </c>
      <c r="H15" s="17"/>
      <c r="I15" s="115">
        <v>2400</v>
      </c>
      <c r="J15" s="136"/>
      <c r="K15" s="86">
        <v>0</v>
      </c>
      <c r="L15" s="77">
        <f t="shared" si="0"/>
        <v>0</v>
      </c>
      <c r="M15" s="411"/>
      <c r="N15" s="411"/>
      <c r="O15" s="411"/>
    </row>
    <row r="16" spans="1:15" s="2" customFormat="1" ht="28.9" customHeight="1" x14ac:dyDescent="0.3">
      <c r="B16" s="10" t="s">
        <v>47</v>
      </c>
      <c r="C16" s="115">
        <v>1065</v>
      </c>
      <c r="D16" s="17"/>
      <c r="E16" s="115">
        <v>1250</v>
      </c>
      <c r="F16" s="17"/>
      <c r="G16" s="115">
        <v>1000</v>
      </c>
      <c r="H16" s="17"/>
      <c r="I16" s="115">
        <v>1250</v>
      </c>
      <c r="J16" s="136"/>
      <c r="K16" s="86">
        <v>0</v>
      </c>
      <c r="L16" s="77">
        <f t="shared" si="0"/>
        <v>0</v>
      </c>
      <c r="M16" s="411"/>
      <c r="N16" s="411"/>
      <c r="O16" s="411"/>
    </row>
    <row r="17" spans="1:15" s="2" customFormat="1" ht="24.95" customHeight="1" x14ac:dyDescent="0.3">
      <c r="B17" s="10" t="s">
        <v>628</v>
      </c>
      <c r="C17" s="115">
        <v>0</v>
      </c>
      <c r="D17" s="17"/>
      <c r="E17" s="312"/>
      <c r="F17" s="314"/>
      <c r="G17" s="312"/>
      <c r="H17" s="314"/>
      <c r="I17" s="312"/>
      <c r="J17" s="136"/>
      <c r="K17" s="86">
        <v>0</v>
      </c>
      <c r="L17" s="77" t="e">
        <f t="shared" ref="L17:L38" si="1">K17/I17</f>
        <v>#DIV/0!</v>
      </c>
      <c r="M17" s="411"/>
      <c r="N17" s="411"/>
      <c r="O17" s="411"/>
    </row>
    <row r="18" spans="1:15" s="2" customFormat="1" ht="28.9" customHeight="1" x14ac:dyDescent="0.3">
      <c r="B18" s="296" t="s">
        <v>621</v>
      </c>
      <c r="C18" s="115"/>
      <c r="D18" s="17"/>
      <c r="E18" s="115">
        <v>10000</v>
      </c>
      <c r="F18" s="17"/>
      <c r="G18" s="115">
        <v>0</v>
      </c>
      <c r="H18" s="17"/>
      <c r="I18" s="115">
        <v>10000</v>
      </c>
      <c r="J18" s="136"/>
      <c r="K18" s="86"/>
      <c r="L18" s="77"/>
      <c r="M18" s="411"/>
      <c r="N18" s="411"/>
      <c r="O18" s="411"/>
    </row>
    <row r="19" spans="1:15" s="2" customFormat="1" ht="28.9" customHeight="1" x14ac:dyDescent="0.3">
      <c r="B19" s="296" t="s">
        <v>620</v>
      </c>
      <c r="C19" s="115">
        <v>9094.75</v>
      </c>
      <c r="D19" s="17"/>
      <c r="E19" s="115">
        <v>750</v>
      </c>
      <c r="F19" s="17"/>
      <c r="G19" s="115">
        <v>5000</v>
      </c>
      <c r="H19" s="17"/>
      <c r="I19" s="115">
        <v>10000</v>
      </c>
      <c r="J19" s="136"/>
      <c r="K19" s="86"/>
      <c r="L19" s="77"/>
      <c r="M19" s="411"/>
      <c r="N19" s="411"/>
      <c r="O19" s="411"/>
    </row>
    <row r="20" spans="1:15" s="2" customFormat="1" ht="28.9" customHeight="1" x14ac:dyDescent="0.3">
      <c r="B20" s="296" t="s">
        <v>619</v>
      </c>
      <c r="C20" s="115">
        <v>30</v>
      </c>
      <c r="D20" s="17"/>
      <c r="E20" s="115">
        <v>1000</v>
      </c>
      <c r="F20" s="17"/>
      <c r="G20" s="115">
        <v>0</v>
      </c>
      <c r="H20" s="17"/>
      <c r="I20" s="115">
        <v>10000</v>
      </c>
      <c r="J20" s="136"/>
      <c r="K20" s="86"/>
      <c r="L20" s="77"/>
      <c r="M20" s="411"/>
      <c r="N20" s="411"/>
      <c r="O20" s="411"/>
    </row>
    <row r="21" spans="1:15" s="2" customFormat="1" ht="28.9" customHeight="1" x14ac:dyDescent="0.3">
      <c r="B21" s="296" t="s">
        <v>622</v>
      </c>
      <c r="C21" s="115"/>
      <c r="D21" s="17"/>
      <c r="E21" s="115">
        <v>400</v>
      </c>
      <c r="F21" s="17"/>
      <c r="G21" s="115">
        <v>0</v>
      </c>
      <c r="H21" s="17"/>
      <c r="I21" s="115">
        <v>400</v>
      </c>
      <c r="J21" s="136"/>
      <c r="K21" s="86"/>
      <c r="L21" s="77"/>
      <c r="M21" s="411"/>
      <c r="N21" s="411"/>
      <c r="O21" s="411"/>
    </row>
    <row r="22" spans="1:15" s="2" customFormat="1" ht="28.9" customHeight="1" x14ac:dyDescent="0.3">
      <c r="B22" s="296" t="s">
        <v>623</v>
      </c>
      <c r="C22" s="115">
        <v>13029.5</v>
      </c>
      <c r="D22" s="17"/>
      <c r="E22" s="115">
        <v>6000</v>
      </c>
      <c r="F22" s="17"/>
      <c r="G22" s="115">
        <v>12000</v>
      </c>
      <c r="H22" s="17"/>
      <c r="I22" s="115">
        <v>15000</v>
      </c>
      <c r="J22" s="136"/>
      <c r="K22" s="86"/>
      <c r="L22" s="77"/>
      <c r="M22" s="411"/>
      <c r="N22" s="411"/>
      <c r="O22" s="411"/>
    </row>
    <row r="23" spans="1:15" s="2" customFormat="1" ht="28.9" customHeight="1" x14ac:dyDescent="0.3">
      <c r="B23" s="296" t="s">
        <v>624</v>
      </c>
      <c r="C23" s="115">
        <v>554.83000000000004</v>
      </c>
      <c r="D23" s="17"/>
      <c r="E23" s="115">
        <v>1000</v>
      </c>
      <c r="F23" s="17"/>
      <c r="G23" s="115">
        <v>2500</v>
      </c>
      <c r="H23" s="17"/>
      <c r="I23" s="115">
        <v>1000</v>
      </c>
      <c r="J23" s="136"/>
      <c r="K23" s="86"/>
      <c r="L23" s="77"/>
      <c r="M23" s="411"/>
      <c r="N23" s="411"/>
      <c r="O23" s="411"/>
    </row>
    <row r="24" spans="1:15" s="2" customFormat="1" ht="28.9" customHeight="1" x14ac:dyDescent="0.3">
      <c r="B24" s="10" t="s">
        <v>510</v>
      </c>
      <c r="C24" s="115">
        <v>2118.5</v>
      </c>
      <c r="D24" s="17"/>
      <c r="E24" s="115">
        <v>10000</v>
      </c>
      <c r="F24" s="17"/>
      <c r="G24" s="115">
        <v>7500</v>
      </c>
      <c r="H24" s="17"/>
      <c r="I24" s="115">
        <v>10000</v>
      </c>
      <c r="J24" s="136"/>
      <c r="K24" s="86"/>
      <c r="L24" s="77"/>
      <c r="M24" s="411"/>
      <c r="N24" s="411"/>
      <c r="O24" s="411"/>
    </row>
    <row r="25" spans="1:15" s="2" customFormat="1" ht="28.9" customHeight="1" x14ac:dyDescent="0.3">
      <c r="B25" s="10" t="s">
        <v>42</v>
      </c>
      <c r="C25" s="115">
        <v>10030</v>
      </c>
      <c r="D25" s="17"/>
      <c r="E25" s="115">
        <v>7500</v>
      </c>
      <c r="F25" s="17"/>
      <c r="G25" s="115">
        <v>7500</v>
      </c>
      <c r="H25" s="17"/>
      <c r="I25" s="115">
        <v>10000</v>
      </c>
      <c r="J25" s="136"/>
      <c r="K25" s="86">
        <v>0</v>
      </c>
      <c r="L25" s="77">
        <f t="shared" ref="L25:L37" si="2">K25/I25</f>
        <v>0</v>
      </c>
      <c r="M25" s="411"/>
      <c r="N25" s="411"/>
      <c r="O25" s="411"/>
    </row>
    <row r="26" spans="1:15" s="2" customFormat="1" ht="28.9" customHeight="1" x14ac:dyDescent="0.3">
      <c r="B26" s="10" t="s">
        <v>44</v>
      </c>
      <c r="C26" s="115">
        <v>7506.79</v>
      </c>
      <c r="D26" s="17"/>
      <c r="E26" s="115">
        <v>15000</v>
      </c>
      <c r="F26" s="17"/>
      <c r="G26" s="115">
        <v>12000</v>
      </c>
      <c r="H26" s="17"/>
      <c r="I26" s="115">
        <v>15000</v>
      </c>
      <c r="J26" s="136"/>
      <c r="K26" s="86">
        <v>0</v>
      </c>
      <c r="L26" s="77">
        <f t="shared" si="2"/>
        <v>0</v>
      </c>
      <c r="M26" s="411"/>
      <c r="N26" s="411"/>
      <c r="O26" s="411"/>
    </row>
    <row r="27" spans="1:15" s="2" customFormat="1" ht="28.9" customHeight="1" x14ac:dyDescent="0.3">
      <c r="B27" s="10" t="s">
        <v>43</v>
      </c>
      <c r="C27" s="115">
        <v>0</v>
      </c>
      <c r="D27" s="17"/>
      <c r="E27" s="115">
        <v>2500</v>
      </c>
      <c r="F27" s="17"/>
      <c r="G27" s="115">
        <v>1500</v>
      </c>
      <c r="H27" s="17"/>
      <c r="I27" s="115">
        <v>2500</v>
      </c>
      <c r="J27" s="136"/>
      <c r="K27" s="86">
        <v>0</v>
      </c>
      <c r="L27" s="77">
        <f t="shared" si="2"/>
        <v>0</v>
      </c>
      <c r="M27" s="411"/>
      <c r="N27" s="411"/>
      <c r="O27" s="411"/>
    </row>
    <row r="28" spans="1:15" s="2" customFormat="1" ht="28.9" customHeight="1" x14ac:dyDescent="0.3">
      <c r="A28" s="69"/>
      <c r="B28" s="10" t="s">
        <v>412</v>
      </c>
      <c r="C28" s="115">
        <v>31777.16</v>
      </c>
      <c r="D28" s="17"/>
      <c r="E28" s="115">
        <v>40000</v>
      </c>
      <c r="F28" s="17"/>
      <c r="G28" s="115">
        <v>35000</v>
      </c>
      <c r="H28" s="17"/>
      <c r="I28" s="115">
        <v>40000</v>
      </c>
      <c r="J28" s="136"/>
      <c r="K28" s="86">
        <v>0</v>
      </c>
      <c r="L28" s="77">
        <f t="shared" si="2"/>
        <v>0</v>
      </c>
      <c r="M28" s="411"/>
      <c r="N28" s="411"/>
      <c r="O28" s="411"/>
    </row>
    <row r="29" spans="1:15" s="2" customFormat="1" ht="28.9" customHeight="1" x14ac:dyDescent="0.3">
      <c r="B29" s="10" t="s">
        <v>41</v>
      </c>
      <c r="C29" s="115">
        <v>0</v>
      </c>
      <c r="D29" s="17"/>
      <c r="E29" s="115">
        <v>100</v>
      </c>
      <c r="F29" s="17"/>
      <c r="G29" s="115">
        <v>100</v>
      </c>
      <c r="H29" s="17"/>
      <c r="I29" s="115">
        <v>100</v>
      </c>
      <c r="J29" s="136"/>
      <c r="K29" s="86">
        <v>0</v>
      </c>
      <c r="L29" s="77">
        <f t="shared" si="2"/>
        <v>0</v>
      </c>
      <c r="M29" s="411"/>
      <c r="N29" s="411"/>
      <c r="O29" s="411"/>
    </row>
    <row r="30" spans="1:15" s="2" customFormat="1" ht="28.9" customHeight="1" x14ac:dyDescent="0.3">
      <c r="B30" s="10" t="s">
        <v>40</v>
      </c>
      <c r="C30" s="115">
        <v>7374.61</v>
      </c>
      <c r="D30" s="17"/>
      <c r="E30" s="115">
        <v>8000</v>
      </c>
      <c r="F30" s="17"/>
      <c r="G30" s="115">
        <v>8000</v>
      </c>
      <c r="H30" s="17"/>
      <c r="I30" s="115">
        <v>8000</v>
      </c>
      <c r="J30" s="136"/>
      <c r="K30" s="86">
        <v>0</v>
      </c>
      <c r="L30" s="77">
        <f t="shared" si="2"/>
        <v>0</v>
      </c>
      <c r="M30" s="411"/>
      <c r="N30" s="411"/>
      <c r="O30" s="411"/>
    </row>
    <row r="31" spans="1:15" s="2" customFormat="1" ht="28.9" customHeight="1" x14ac:dyDescent="0.3">
      <c r="B31" s="10" t="s">
        <v>39</v>
      </c>
      <c r="C31" s="115">
        <v>124</v>
      </c>
      <c r="D31" s="17"/>
      <c r="E31" s="115">
        <v>1000</v>
      </c>
      <c r="F31" s="17"/>
      <c r="G31" s="115">
        <v>750</v>
      </c>
      <c r="H31" s="17"/>
      <c r="I31" s="115">
        <v>1000</v>
      </c>
      <c r="J31" s="136"/>
      <c r="K31" s="86">
        <v>0</v>
      </c>
      <c r="L31" s="77">
        <f t="shared" si="2"/>
        <v>0</v>
      </c>
      <c r="M31" s="411"/>
      <c r="N31" s="411"/>
      <c r="O31" s="411"/>
    </row>
    <row r="32" spans="1:15" s="133" customFormat="1" ht="37.9" customHeight="1" x14ac:dyDescent="0.3">
      <c r="A32" s="302"/>
      <c r="B32" s="297" t="s">
        <v>506</v>
      </c>
      <c r="C32" s="115">
        <v>0</v>
      </c>
      <c r="D32" s="298"/>
      <c r="E32" s="115">
        <v>0</v>
      </c>
      <c r="F32" s="298"/>
      <c r="G32" s="115">
        <v>0</v>
      </c>
      <c r="H32" s="298"/>
      <c r="I32" s="115">
        <v>0</v>
      </c>
      <c r="J32" s="299"/>
      <c r="K32" s="300"/>
      <c r="L32" s="301"/>
      <c r="M32" s="415"/>
      <c r="N32" s="415"/>
      <c r="O32" s="415"/>
    </row>
    <row r="33" spans="1:23" s="2" customFormat="1" ht="28.9" customHeight="1" x14ac:dyDescent="0.3">
      <c r="B33" s="10" t="s">
        <v>248</v>
      </c>
      <c r="C33" s="115">
        <v>33172</v>
      </c>
      <c r="D33" s="17"/>
      <c r="E33" s="115">
        <v>22500</v>
      </c>
      <c r="F33" s="17"/>
      <c r="G33" s="115">
        <v>20000</v>
      </c>
      <c r="H33" s="17"/>
      <c r="I33" s="115">
        <v>35000</v>
      </c>
      <c r="J33" s="136"/>
      <c r="K33" s="86">
        <v>0</v>
      </c>
      <c r="L33" s="77">
        <f t="shared" si="2"/>
        <v>0</v>
      </c>
      <c r="M33" s="411"/>
      <c r="N33" s="411"/>
      <c r="O33" s="411"/>
    </row>
    <row r="34" spans="1:23" s="2" customFormat="1" ht="25.15" customHeight="1" x14ac:dyDescent="0.3">
      <c r="B34" s="10" t="s">
        <v>369</v>
      </c>
      <c r="C34" s="312"/>
      <c r="D34" s="314"/>
      <c r="E34" s="312"/>
      <c r="F34" s="314"/>
      <c r="G34" s="312"/>
      <c r="H34" s="314"/>
      <c r="I34" s="312"/>
      <c r="J34" s="136"/>
      <c r="K34" s="400"/>
      <c r="L34" s="401"/>
      <c r="M34" s="411"/>
      <c r="N34" s="411"/>
      <c r="O34" s="411"/>
    </row>
    <row r="35" spans="1:23" s="2" customFormat="1" ht="28.9" customHeight="1" x14ac:dyDescent="0.3">
      <c r="B35" s="296" t="s">
        <v>721</v>
      </c>
      <c r="C35" s="115">
        <v>91.88</v>
      </c>
      <c r="D35" s="17"/>
      <c r="E35" s="115">
        <v>100</v>
      </c>
      <c r="F35" s="17"/>
      <c r="G35" s="115">
        <v>92</v>
      </c>
      <c r="H35" s="17"/>
      <c r="I35" s="115">
        <v>100</v>
      </c>
      <c r="J35" s="136"/>
      <c r="K35" s="86"/>
      <c r="L35" s="77"/>
      <c r="M35" s="411"/>
      <c r="N35" s="411"/>
      <c r="O35" s="411"/>
    </row>
    <row r="36" spans="1:23" s="2" customFormat="1" ht="28.9" customHeight="1" x14ac:dyDescent="0.3">
      <c r="A36" s="159"/>
      <c r="B36" s="10" t="s">
        <v>299</v>
      </c>
      <c r="C36" s="115">
        <v>0</v>
      </c>
      <c r="D36" s="17"/>
      <c r="E36" s="115">
        <v>0</v>
      </c>
      <c r="F36" s="17"/>
      <c r="G36" s="115">
        <v>0</v>
      </c>
      <c r="H36" s="17"/>
      <c r="I36" s="115">
        <v>0</v>
      </c>
      <c r="J36" s="136"/>
      <c r="K36" s="86">
        <v>0</v>
      </c>
      <c r="L36" s="77" t="e">
        <f t="shared" si="2"/>
        <v>#DIV/0!</v>
      </c>
      <c r="M36" s="411"/>
      <c r="N36" s="411"/>
      <c r="O36" s="411"/>
    </row>
    <row r="37" spans="1:23" s="2" customFormat="1" ht="28.9" customHeight="1" x14ac:dyDescent="0.3">
      <c r="B37" s="10" t="s">
        <v>147</v>
      </c>
      <c r="C37" s="115">
        <v>4364.4799999999996</v>
      </c>
      <c r="D37" s="17"/>
      <c r="E37" s="115">
        <v>7500</v>
      </c>
      <c r="F37" s="17"/>
      <c r="G37" s="115">
        <v>7500</v>
      </c>
      <c r="H37" s="17"/>
      <c r="I37" s="115">
        <v>7500</v>
      </c>
      <c r="J37" s="136"/>
      <c r="K37" s="86">
        <v>0</v>
      </c>
      <c r="L37" s="77">
        <f t="shared" si="2"/>
        <v>0</v>
      </c>
      <c r="M37" s="411"/>
      <c r="N37" s="411"/>
      <c r="O37" s="411"/>
    </row>
    <row r="38" spans="1:23" s="2" customFormat="1" ht="28.9" customHeight="1" x14ac:dyDescent="0.3">
      <c r="B38" s="10" t="s">
        <v>411</v>
      </c>
      <c r="C38" s="115">
        <v>1900</v>
      </c>
      <c r="D38" s="17"/>
      <c r="E38" s="115">
        <v>1900</v>
      </c>
      <c r="F38" s="17"/>
      <c r="G38" s="115">
        <v>1900</v>
      </c>
      <c r="H38" s="17"/>
      <c r="I38" s="115">
        <v>1900</v>
      </c>
      <c r="J38" s="136"/>
      <c r="K38" s="86">
        <v>0</v>
      </c>
      <c r="L38" s="77">
        <f t="shared" si="1"/>
        <v>0</v>
      </c>
      <c r="M38" s="411"/>
      <c r="N38" s="411"/>
      <c r="O38" s="411"/>
    </row>
    <row r="39" spans="1:23" s="2" customFormat="1" ht="28.9" customHeight="1" thickBot="1" x14ac:dyDescent="0.35">
      <c r="B39" s="8" t="s">
        <v>148</v>
      </c>
      <c r="C39" s="116">
        <v>17945</v>
      </c>
      <c r="D39" s="18"/>
      <c r="E39" s="116">
        <v>18000</v>
      </c>
      <c r="F39" s="18"/>
      <c r="G39" s="116">
        <v>18000</v>
      </c>
      <c r="H39" s="18"/>
      <c r="I39" s="116">
        <v>18000</v>
      </c>
      <c r="J39" s="136"/>
      <c r="K39" s="96">
        <v>0</v>
      </c>
      <c r="L39" s="78">
        <f>K39/I39</f>
        <v>0</v>
      </c>
      <c r="M39" s="411"/>
      <c r="N39" s="411"/>
      <c r="O39" s="411"/>
    </row>
    <row r="40" spans="1:23" s="5" customFormat="1" ht="30" customHeight="1" x14ac:dyDescent="0.3">
      <c r="A40" s="600" t="s">
        <v>48</v>
      </c>
      <c r="B40" s="600"/>
      <c r="C40" s="118">
        <f>SUM(C7:C39)</f>
        <v>236518.50000000003</v>
      </c>
      <c r="D40" s="21"/>
      <c r="E40" s="118">
        <f>SUM(E7:E39)</f>
        <v>275900</v>
      </c>
      <c r="F40" s="21"/>
      <c r="G40" s="118">
        <f>SUM(G7:G39)</f>
        <v>272792</v>
      </c>
      <c r="H40" s="21"/>
      <c r="I40" s="118">
        <f>SUM(I7:I39)</f>
        <v>374650</v>
      </c>
      <c r="K40" s="87">
        <f>SUM(K7:K39)</f>
        <v>0</v>
      </c>
      <c r="L40" s="84"/>
      <c r="M40" s="118"/>
      <c r="N40" s="118"/>
      <c r="O40" s="118"/>
      <c r="W40" s="52"/>
    </row>
    <row r="41" spans="1:23" ht="30" customHeight="1" x14ac:dyDescent="0.3">
      <c r="H41" s="404"/>
      <c r="I41" s="114"/>
    </row>
    <row r="42" spans="1:23" s="26" customFormat="1" ht="30" hidden="1" customHeight="1" x14ac:dyDescent="0.3">
      <c r="B42" s="417" t="s">
        <v>727</v>
      </c>
      <c r="C42" s="418">
        <f>(I40-E40)/E40</f>
        <v>0.35791953606379123</v>
      </c>
      <c r="M42" s="411"/>
      <c r="N42" s="411"/>
      <c r="O42" s="411"/>
    </row>
  </sheetData>
  <mergeCells count="4">
    <mergeCell ref="A2:I2"/>
    <mergeCell ref="A4:B4"/>
    <mergeCell ref="A6:B6"/>
    <mergeCell ref="A40:B40"/>
  </mergeCells>
  <printOptions horizontalCentered="1"/>
  <pageMargins left="0.7" right="0.7" top="1.25" bottom="0.7" header="0.8" footer="0.3"/>
  <pageSetup scale="55" orientation="portrait" horizontalDpi="4294967295" verticalDpi="4294967295" r:id="rId1"/>
  <headerFooter>
    <oddHeader>&amp;C&amp;"Times New Roman,Bold Italic"&amp;22BORDEN COUNTY - 2024 BUDGET</oddHeader>
    <oddFooter>&amp;C&amp;"Times New Roman,Regular"&amp;16 16</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3" tint="0.39997558519241921"/>
  </sheetPr>
  <dimension ref="A2:O41"/>
  <sheetViews>
    <sheetView topLeftCell="A13" zoomScale="70" zoomScaleNormal="70" workbookViewId="0">
      <selection activeCell="B43" sqref="B43"/>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21" customWidth="1"/>
    <col min="16" max="16384" width="9.140625" style="1"/>
  </cols>
  <sheetData>
    <row r="2" spans="1:15" ht="30" customHeight="1" thickBot="1" x14ac:dyDescent="0.4">
      <c r="A2" s="601" t="s">
        <v>23</v>
      </c>
      <c r="B2" s="601"/>
      <c r="C2" s="601"/>
      <c r="D2" s="601"/>
      <c r="E2" s="601"/>
      <c r="F2" s="601"/>
      <c r="G2" s="601"/>
      <c r="H2" s="601"/>
      <c r="I2" s="601"/>
      <c r="K2" s="38"/>
      <c r="L2" s="38"/>
    </row>
    <row r="3" spans="1:15" s="2" customFormat="1" ht="30" customHeight="1" x14ac:dyDescent="0.3">
      <c r="M3" s="411"/>
      <c r="N3" s="411"/>
      <c r="O3" s="411"/>
    </row>
    <row r="4" spans="1:15" ht="30" customHeight="1" x14ac:dyDescent="0.3">
      <c r="A4" s="600" t="s">
        <v>4</v>
      </c>
      <c r="B4" s="600"/>
      <c r="C4" s="4" t="s">
        <v>0</v>
      </c>
      <c r="D4" s="22"/>
      <c r="E4" s="4" t="s">
        <v>1</v>
      </c>
      <c r="F4" s="22"/>
      <c r="G4" s="4" t="s">
        <v>2</v>
      </c>
      <c r="H4" s="22"/>
      <c r="I4" s="4" t="s">
        <v>1</v>
      </c>
      <c r="K4" s="80" t="s">
        <v>143</v>
      </c>
      <c r="L4" s="189" t="s">
        <v>361</v>
      </c>
    </row>
    <row r="5" spans="1:15" ht="30" customHeight="1" x14ac:dyDescent="0.3">
      <c r="A5" s="6"/>
      <c r="B5" s="6"/>
      <c r="C5" s="7">
        <v>2022</v>
      </c>
      <c r="D5" s="23"/>
      <c r="E5" s="7">
        <v>2023</v>
      </c>
      <c r="F5" s="23"/>
      <c r="G5" s="7">
        <v>2023</v>
      </c>
      <c r="H5" s="23"/>
      <c r="I5" s="7">
        <v>2024</v>
      </c>
      <c r="J5" s="193"/>
      <c r="K5" s="81">
        <v>2020</v>
      </c>
      <c r="L5" s="194" t="s">
        <v>362</v>
      </c>
    </row>
    <row r="6" spans="1:15" ht="30" customHeight="1" x14ac:dyDescent="0.3">
      <c r="A6" s="600" t="s">
        <v>126</v>
      </c>
      <c r="B6" s="608"/>
      <c r="C6" s="59"/>
      <c r="D6" s="29"/>
      <c r="E6" s="59"/>
      <c r="F6" s="29"/>
      <c r="G6" s="59"/>
      <c r="H6" s="29"/>
      <c r="I6" s="59"/>
      <c r="K6" s="72"/>
      <c r="L6" s="83"/>
    </row>
    <row r="7" spans="1:15" ht="30" customHeight="1" x14ac:dyDescent="0.3">
      <c r="A7" s="70"/>
      <c r="B7" s="8" t="s">
        <v>267</v>
      </c>
      <c r="C7" s="113">
        <v>1281.04</v>
      </c>
      <c r="D7" s="16"/>
      <c r="E7" s="113">
        <v>4500</v>
      </c>
      <c r="F7" s="16"/>
      <c r="G7" s="113">
        <v>4500</v>
      </c>
      <c r="H7" s="16"/>
      <c r="I7" s="113">
        <v>4500</v>
      </c>
      <c r="J7" s="193"/>
      <c r="K7" s="224">
        <v>0</v>
      </c>
      <c r="L7" s="77">
        <f t="shared" ref="L7:L38" si="0">K7/I7</f>
        <v>0</v>
      </c>
    </row>
    <row r="8" spans="1:15" ht="30" customHeight="1" x14ac:dyDescent="0.3">
      <c r="A8" s="2"/>
      <c r="B8" s="10" t="s">
        <v>268</v>
      </c>
      <c r="C8" s="115">
        <v>0</v>
      </c>
      <c r="D8" s="17"/>
      <c r="E8" s="115">
        <v>0</v>
      </c>
      <c r="F8" s="17"/>
      <c r="G8" s="115">
        <v>0</v>
      </c>
      <c r="H8" s="17"/>
      <c r="I8" s="115"/>
      <c r="J8" s="193"/>
      <c r="K8" s="225">
        <v>0</v>
      </c>
      <c r="L8" s="77" t="e">
        <f t="shared" si="0"/>
        <v>#DIV/0!</v>
      </c>
    </row>
    <row r="9" spans="1:15" ht="30" customHeight="1" x14ac:dyDescent="0.3">
      <c r="A9" s="2"/>
      <c r="B9" s="10" t="s">
        <v>49</v>
      </c>
      <c r="C9" s="115">
        <v>0</v>
      </c>
      <c r="D9" s="17"/>
      <c r="E9" s="115">
        <v>0</v>
      </c>
      <c r="F9" s="17"/>
      <c r="G9" s="115">
        <v>0</v>
      </c>
      <c r="H9" s="17"/>
      <c r="I9" s="115"/>
      <c r="J9" s="193"/>
      <c r="K9" s="224">
        <v>0</v>
      </c>
      <c r="L9" s="77" t="e">
        <f t="shared" si="0"/>
        <v>#DIV/0!</v>
      </c>
    </row>
    <row r="10" spans="1:15" ht="30" customHeight="1" x14ac:dyDescent="0.3">
      <c r="A10" s="2"/>
      <c r="B10" s="10" t="s">
        <v>269</v>
      </c>
      <c r="C10" s="167">
        <v>45005.57</v>
      </c>
      <c r="D10" s="41"/>
      <c r="E10" s="167">
        <v>15000</v>
      </c>
      <c r="F10" s="41"/>
      <c r="G10" s="167">
        <v>35000</v>
      </c>
      <c r="H10" s="41"/>
      <c r="I10" s="167">
        <v>15000</v>
      </c>
      <c r="J10" s="193"/>
      <c r="K10" s="225">
        <v>0</v>
      </c>
      <c r="L10" s="77">
        <f t="shared" si="0"/>
        <v>0</v>
      </c>
    </row>
    <row r="11" spans="1:15" ht="30" customHeight="1" x14ac:dyDescent="0.3">
      <c r="A11" s="2"/>
      <c r="B11" s="10" t="s">
        <v>365</v>
      </c>
      <c r="C11" s="167">
        <v>62945.39</v>
      </c>
      <c r="D11" s="41"/>
      <c r="E11" s="167">
        <v>5000</v>
      </c>
      <c r="F11" s="41"/>
      <c r="G11" s="167">
        <v>49355</v>
      </c>
      <c r="H11" s="41"/>
      <c r="I11" s="167">
        <v>60000</v>
      </c>
      <c r="J11" s="193"/>
      <c r="K11" s="225">
        <v>0</v>
      </c>
      <c r="L11" s="77">
        <f t="shared" si="0"/>
        <v>0</v>
      </c>
    </row>
    <row r="12" spans="1:15" ht="30" customHeight="1" x14ac:dyDescent="0.3">
      <c r="A12" s="2"/>
      <c r="B12" s="10" t="s">
        <v>519</v>
      </c>
      <c r="C12" s="167">
        <v>20610.82</v>
      </c>
      <c r="D12" s="41"/>
      <c r="E12" s="167">
        <v>20620</v>
      </c>
      <c r="F12" s="41"/>
      <c r="G12" s="167">
        <v>20620</v>
      </c>
      <c r="H12" s="41"/>
      <c r="I12" s="167">
        <v>20620</v>
      </c>
      <c r="J12" s="193"/>
      <c r="K12" s="225">
        <v>0</v>
      </c>
      <c r="L12" s="77">
        <f t="shared" si="0"/>
        <v>0</v>
      </c>
    </row>
    <row r="13" spans="1:15" ht="24.95" customHeight="1" x14ac:dyDescent="0.3">
      <c r="A13" s="131"/>
      <c r="B13" s="10" t="s">
        <v>253</v>
      </c>
      <c r="C13" s="306"/>
      <c r="D13" s="313"/>
      <c r="E13" s="306"/>
      <c r="F13" s="313"/>
      <c r="G13" s="306"/>
      <c r="H13" s="313"/>
      <c r="I13" s="306"/>
      <c r="J13" s="193"/>
      <c r="K13" s="234"/>
      <c r="L13" s="129"/>
    </row>
    <row r="14" spans="1:15" ht="24.95" customHeight="1" x14ac:dyDescent="0.3">
      <c r="A14" s="131"/>
      <c r="B14" s="10" t="s">
        <v>413</v>
      </c>
      <c r="C14" s="306"/>
      <c r="D14" s="313"/>
      <c r="E14" s="306"/>
      <c r="F14" s="313"/>
      <c r="G14" s="306"/>
      <c r="H14" s="313"/>
      <c r="I14" s="306"/>
      <c r="J14" s="193"/>
      <c r="K14" s="234"/>
      <c r="L14" s="129"/>
    </row>
    <row r="15" spans="1:15" ht="30" customHeight="1" x14ac:dyDescent="0.3">
      <c r="A15" s="131"/>
      <c r="B15" s="296" t="s">
        <v>438</v>
      </c>
      <c r="C15" s="167">
        <v>0</v>
      </c>
      <c r="D15" s="41"/>
      <c r="E15" s="167">
        <v>2000</v>
      </c>
      <c r="F15" s="41"/>
      <c r="G15" s="167">
        <v>0</v>
      </c>
      <c r="H15" s="41"/>
      <c r="I15" s="167"/>
      <c r="J15" s="193"/>
      <c r="K15" s="234"/>
      <c r="L15" s="129"/>
    </row>
    <row r="16" spans="1:15" ht="35.1" customHeight="1" x14ac:dyDescent="0.3">
      <c r="A16" s="131"/>
      <c r="B16" s="292" t="s">
        <v>722</v>
      </c>
      <c r="C16" s="167">
        <v>28366.9</v>
      </c>
      <c r="D16" s="41"/>
      <c r="E16" s="167">
        <v>49730</v>
      </c>
      <c r="F16" s="41"/>
      <c r="G16" s="167">
        <v>30000</v>
      </c>
      <c r="H16" s="41"/>
      <c r="I16" s="167">
        <v>105000</v>
      </c>
      <c r="J16" s="193"/>
      <c r="K16" s="234"/>
      <c r="L16" s="129"/>
    </row>
    <row r="17" spans="1:12" ht="35.1" customHeight="1" x14ac:dyDescent="0.3">
      <c r="A17" s="131"/>
      <c r="B17" s="290" t="s">
        <v>521</v>
      </c>
      <c r="C17" s="167">
        <v>20390</v>
      </c>
      <c r="D17" s="41"/>
      <c r="E17" s="167">
        <v>20970</v>
      </c>
      <c r="F17" s="41"/>
      <c r="G17" s="167">
        <v>20390</v>
      </c>
      <c r="H17" s="41"/>
      <c r="I17" s="167">
        <v>0</v>
      </c>
      <c r="J17" s="193"/>
      <c r="K17" s="234"/>
      <c r="L17" s="129"/>
    </row>
    <row r="18" spans="1:12" ht="30" customHeight="1" x14ac:dyDescent="0.3">
      <c r="A18" s="2"/>
      <c r="B18" s="10" t="s">
        <v>491</v>
      </c>
      <c r="C18" s="115">
        <v>3078.66</v>
      </c>
      <c r="D18" s="17"/>
      <c r="E18" s="115">
        <v>15000</v>
      </c>
      <c r="F18" s="17"/>
      <c r="G18" s="115">
        <v>5000</v>
      </c>
      <c r="H18" s="17"/>
      <c r="I18" s="115">
        <v>15000</v>
      </c>
      <c r="J18" s="193"/>
      <c r="K18" s="225">
        <v>0</v>
      </c>
      <c r="L18" s="77">
        <f t="shared" si="0"/>
        <v>0</v>
      </c>
    </row>
    <row r="19" spans="1:12" ht="30" customHeight="1" x14ac:dyDescent="0.3">
      <c r="A19" s="2"/>
      <c r="B19" s="10" t="s">
        <v>317</v>
      </c>
      <c r="C19" s="115">
        <v>3286.09</v>
      </c>
      <c r="D19" s="17"/>
      <c r="E19" s="115">
        <v>3000</v>
      </c>
      <c r="F19" s="17"/>
      <c r="G19" s="115">
        <v>1200</v>
      </c>
      <c r="H19" s="17"/>
      <c r="I19" s="115">
        <v>3000</v>
      </c>
      <c r="J19" s="193"/>
      <c r="K19" s="225">
        <v>0</v>
      </c>
      <c r="L19" s="77">
        <f t="shared" si="0"/>
        <v>0</v>
      </c>
    </row>
    <row r="20" spans="1:12" ht="30" customHeight="1" x14ac:dyDescent="0.3">
      <c r="A20" s="2"/>
      <c r="B20" s="10" t="s">
        <v>249</v>
      </c>
      <c r="C20" s="115">
        <v>36548.36</v>
      </c>
      <c r="D20" s="17"/>
      <c r="E20" s="115">
        <v>50000</v>
      </c>
      <c r="F20" s="17"/>
      <c r="G20" s="115">
        <v>50000</v>
      </c>
      <c r="H20" s="17"/>
      <c r="I20" s="115">
        <v>50000</v>
      </c>
      <c r="J20" s="193"/>
      <c r="K20" s="225">
        <v>0</v>
      </c>
      <c r="L20" s="77">
        <f t="shared" si="0"/>
        <v>0</v>
      </c>
    </row>
    <row r="21" spans="1:12" ht="24.95" customHeight="1" x14ac:dyDescent="0.3">
      <c r="A21" s="2"/>
      <c r="B21" s="10" t="s">
        <v>369</v>
      </c>
      <c r="C21" s="312"/>
      <c r="D21" s="314"/>
      <c r="E21" s="312"/>
      <c r="F21" s="314"/>
      <c r="G21" s="312"/>
      <c r="H21" s="314"/>
      <c r="I21" s="312"/>
      <c r="J21" s="193"/>
      <c r="K21" s="229"/>
      <c r="L21" s="197"/>
    </row>
    <row r="22" spans="1:12" ht="30" customHeight="1" x14ac:dyDescent="0.3">
      <c r="A22" s="2"/>
      <c r="B22" s="296" t="s">
        <v>446</v>
      </c>
      <c r="C22" s="115">
        <v>24811.16</v>
      </c>
      <c r="D22" s="17"/>
      <c r="E22" s="115">
        <v>30000</v>
      </c>
      <c r="F22" s="17"/>
      <c r="G22" s="115">
        <v>28600</v>
      </c>
      <c r="H22" s="17"/>
      <c r="I22" s="115">
        <v>31300</v>
      </c>
      <c r="J22" s="193"/>
      <c r="K22" s="225">
        <v>0</v>
      </c>
      <c r="L22" s="77"/>
    </row>
    <row r="23" spans="1:12" ht="30" customHeight="1" x14ac:dyDescent="0.3">
      <c r="A23" s="2"/>
      <c r="B23" s="296" t="s">
        <v>447</v>
      </c>
      <c r="C23" s="115">
        <v>7206.29</v>
      </c>
      <c r="D23" s="17"/>
      <c r="E23" s="115">
        <v>8900</v>
      </c>
      <c r="F23" s="17"/>
      <c r="G23" s="115">
        <v>10000</v>
      </c>
      <c r="H23" s="17"/>
      <c r="I23" s="115">
        <v>15000</v>
      </c>
      <c r="J23" s="193"/>
      <c r="K23" s="225">
        <v>0</v>
      </c>
      <c r="L23" s="77"/>
    </row>
    <row r="24" spans="1:12" ht="30" customHeight="1" x14ac:dyDescent="0.3">
      <c r="A24" s="2"/>
      <c r="B24" s="296" t="s">
        <v>710</v>
      </c>
      <c r="C24" s="115">
        <v>3236.75</v>
      </c>
      <c r="D24" s="17"/>
      <c r="E24" s="115">
        <v>5800</v>
      </c>
      <c r="F24" s="17"/>
      <c r="G24" s="115">
        <v>4000</v>
      </c>
      <c r="H24" s="17"/>
      <c r="I24" s="115">
        <v>9000</v>
      </c>
      <c r="J24" s="193"/>
      <c r="K24" s="225">
        <v>0</v>
      </c>
      <c r="L24" s="77"/>
    </row>
    <row r="25" spans="1:12" ht="30" customHeight="1" x14ac:dyDescent="0.3">
      <c r="A25" s="2"/>
      <c r="B25" s="10" t="s">
        <v>250</v>
      </c>
      <c r="C25" s="115">
        <v>588.35</v>
      </c>
      <c r="D25" s="17"/>
      <c r="E25" s="115">
        <v>1800</v>
      </c>
      <c r="F25" s="17"/>
      <c r="G25" s="115">
        <v>1000</v>
      </c>
      <c r="H25" s="17"/>
      <c r="I25" s="115">
        <v>2000</v>
      </c>
      <c r="J25" s="193"/>
      <c r="K25" s="225">
        <v>0</v>
      </c>
      <c r="L25" s="77">
        <f t="shared" si="0"/>
        <v>0</v>
      </c>
    </row>
    <row r="26" spans="1:12" ht="30" customHeight="1" x14ac:dyDescent="0.3">
      <c r="A26" s="2"/>
      <c r="B26" s="10" t="s">
        <v>251</v>
      </c>
      <c r="C26" s="115">
        <v>50</v>
      </c>
      <c r="D26" s="17"/>
      <c r="E26" s="115">
        <v>500</v>
      </c>
      <c r="F26" s="17"/>
      <c r="G26" s="115">
        <v>300</v>
      </c>
      <c r="H26" s="17"/>
      <c r="I26" s="115">
        <v>500</v>
      </c>
      <c r="J26" s="193"/>
      <c r="K26" s="225">
        <v>0</v>
      </c>
      <c r="L26" s="77">
        <f t="shared" si="0"/>
        <v>0</v>
      </c>
    </row>
    <row r="27" spans="1:12" ht="30" customHeight="1" x14ac:dyDescent="0.3">
      <c r="A27" s="2"/>
      <c r="B27" s="8" t="s">
        <v>700</v>
      </c>
      <c r="C27" s="315"/>
      <c r="D27" s="316"/>
      <c r="E27" s="465">
        <v>6000</v>
      </c>
      <c r="F27" s="466"/>
      <c r="G27" s="465"/>
      <c r="H27" s="466"/>
      <c r="I27" s="113"/>
      <c r="J27" s="193"/>
      <c r="K27" s="225"/>
      <c r="L27" s="77"/>
    </row>
    <row r="28" spans="1:12" ht="30" customHeight="1" x14ac:dyDescent="0.3">
      <c r="A28" s="2"/>
      <c r="B28" s="8" t="s">
        <v>252</v>
      </c>
      <c r="C28" s="113">
        <v>5967.47</v>
      </c>
      <c r="D28" s="16"/>
      <c r="E28" s="113">
        <v>7500</v>
      </c>
      <c r="F28" s="16"/>
      <c r="G28" s="113">
        <v>5000</v>
      </c>
      <c r="H28" s="16"/>
      <c r="I28" s="113">
        <v>7500</v>
      </c>
      <c r="J28" s="193"/>
      <c r="K28" s="225">
        <v>0</v>
      </c>
      <c r="L28" s="77">
        <f t="shared" si="0"/>
        <v>0</v>
      </c>
    </row>
    <row r="29" spans="1:12" ht="30" customHeight="1" x14ac:dyDescent="0.3">
      <c r="A29" s="2"/>
      <c r="B29" s="10" t="s">
        <v>158</v>
      </c>
      <c r="C29" s="115">
        <v>1760.24</v>
      </c>
      <c r="D29" s="17"/>
      <c r="E29" s="115">
        <v>5000</v>
      </c>
      <c r="F29" s="17"/>
      <c r="G29" s="115">
        <v>4000</v>
      </c>
      <c r="H29" s="17"/>
      <c r="I29" s="115">
        <v>6000</v>
      </c>
      <c r="J29" s="193"/>
      <c r="K29" s="225">
        <v>0</v>
      </c>
      <c r="L29" s="77">
        <f t="shared" si="0"/>
        <v>0</v>
      </c>
    </row>
    <row r="30" spans="1:12" ht="24.95" customHeight="1" x14ac:dyDescent="0.3">
      <c r="A30" s="2"/>
      <c r="B30" s="10" t="s">
        <v>314</v>
      </c>
      <c r="C30" s="312"/>
      <c r="D30" s="314"/>
      <c r="E30" s="312"/>
      <c r="F30" s="314"/>
      <c r="G30" s="312"/>
      <c r="H30" s="314"/>
      <c r="I30" s="312"/>
      <c r="J30" s="193"/>
      <c r="K30" s="229"/>
      <c r="L30" s="197"/>
    </row>
    <row r="31" spans="1:12" ht="30" customHeight="1" x14ac:dyDescent="0.3">
      <c r="A31" s="2"/>
      <c r="B31" s="296" t="s">
        <v>448</v>
      </c>
      <c r="C31" s="115">
        <v>9996.08</v>
      </c>
      <c r="D31" s="17"/>
      <c r="E31" s="115">
        <v>14000</v>
      </c>
      <c r="F31" s="17"/>
      <c r="G31" s="115">
        <v>12000</v>
      </c>
      <c r="H31" s="17"/>
      <c r="I31" s="115">
        <v>14000</v>
      </c>
      <c r="J31" s="193"/>
      <c r="K31" s="225">
        <v>0</v>
      </c>
      <c r="L31" s="77">
        <f t="shared" si="0"/>
        <v>0</v>
      </c>
    </row>
    <row r="32" spans="1:12" ht="30" customHeight="1" x14ac:dyDescent="0.3">
      <c r="A32" s="407"/>
      <c r="B32" s="296" t="s">
        <v>629</v>
      </c>
      <c r="C32" s="463">
        <v>555.37</v>
      </c>
      <c r="D32" s="464"/>
      <c r="E32" s="115">
        <v>1000</v>
      </c>
      <c r="F32" s="17"/>
      <c r="G32" s="115">
        <v>750</v>
      </c>
      <c r="H32" s="17"/>
      <c r="I32" s="115">
        <v>1000</v>
      </c>
      <c r="J32" s="193"/>
      <c r="K32" s="225"/>
      <c r="L32" s="77"/>
    </row>
    <row r="33" spans="1:15" ht="30" customHeight="1" x14ac:dyDescent="0.3">
      <c r="A33" s="2"/>
      <c r="B33" s="304" t="s">
        <v>490</v>
      </c>
      <c r="C33" s="115">
        <v>4508.32</v>
      </c>
      <c r="D33" s="17"/>
      <c r="E33" s="115">
        <v>30000</v>
      </c>
      <c r="F33" s="17"/>
      <c r="G33" s="115">
        <v>30000</v>
      </c>
      <c r="H33" s="17"/>
      <c r="I33" s="115">
        <v>30000</v>
      </c>
      <c r="J33" s="193"/>
      <c r="K33" s="225"/>
      <c r="L33" s="77"/>
    </row>
    <row r="34" spans="1:15" ht="24.95" customHeight="1" x14ac:dyDescent="0.3">
      <c r="A34" s="131"/>
      <c r="B34" s="10" t="s">
        <v>493</v>
      </c>
      <c r="C34" s="312"/>
      <c r="D34" s="314"/>
      <c r="E34" s="312"/>
      <c r="F34" s="314"/>
      <c r="G34" s="312"/>
      <c r="H34" s="314"/>
      <c r="I34" s="312"/>
      <c r="J34" s="193"/>
      <c r="K34" s="229"/>
      <c r="L34" s="197"/>
    </row>
    <row r="35" spans="1:15" ht="30" customHeight="1" x14ac:dyDescent="0.3">
      <c r="A35" s="131"/>
      <c r="B35" s="296" t="s">
        <v>449</v>
      </c>
      <c r="C35" s="115">
        <v>6812.6</v>
      </c>
      <c r="D35" s="17"/>
      <c r="E35" s="115">
        <v>6000</v>
      </c>
      <c r="F35" s="17"/>
      <c r="G35" s="115">
        <v>4000</v>
      </c>
      <c r="H35" s="17"/>
      <c r="I35" s="115">
        <v>7500</v>
      </c>
      <c r="J35" s="193"/>
      <c r="K35" s="225">
        <v>0</v>
      </c>
      <c r="L35" s="77">
        <f t="shared" si="0"/>
        <v>0</v>
      </c>
    </row>
    <row r="36" spans="1:15" ht="30" customHeight="1" x14ac:dyDescent="0.3">
      <c r="A36" s="131"/>
      <c r="B36" s="296" t="s">
        <v>249</v>
      </c>
      <c r="C36" s="115">
        <v>3930</v>
      </c>
      <c r="D36" s="17"/>
      <c r="E36" s="115">
        <v>5000</v>
      </c>
      <c r="F36" s="17"/>
      <c r="G36" s="115">
        <v>5000</v>
      </c>
      <c r="H36" s="17"/>
      <c r="I36" s="115">
        <v>5000</v>
      </c>
      <c r="J36" s="193"/>
      <c r="K36" s="225">
        <v>0</v>
      </c>
      <c r="L36" s="77">
        <f t="shared" si="0"/>
        <v>0</v>
      </c>
    </row>
    <row r="37" spans="1:15" ht="30" customHeight="1" x14ac:dyDescent="0.3">
      <c r="A37" s="131"/>
      <c r="B37" s="296" t="s">
        <v>450</v>
      </c>
      <c r="C37" s="115">
        <v>367.63</v>
      </c>
      <c r="D37" s="17"/>
      <c r="E37" s="115">
        <v>2000</v>
      </c>
      <c r="F37" s="17"/>
      <c r="G37" s="115">
        <v>1000</v>
      </c>
      <c r="H37" s="17"/>
      <c r="I37" s="115">
        <v>2500</v>
      </c>
      <c r="J37" s="193"/>
      <c r="K37" s="225">
        <v>0</v>
      </c>
      <c r="L37" s="77">
        <f t="shared" si="0"/>
        <v>0</v>
      </c>
    </row>
    <row r="38" spans="1:15" ht="30" customHeight="1" thickBot="1" x14ac:dyDescent="0.35">
      <c r="A38" s="131"/>
      <c r="B38" s="409" t="s">
        <v>520</v>
      </c>
      <c r="C38" s="116">
        <v>12020.09</v>
      </c>
      <c r="D38" s="18"/>
      <c r="E38" s="116">
        <v>12025</v>
      </c>
      <c r="F38" s="18"/>
      <c r="G38" s="116">
        <v>12025</v>
      </c>
      <c r="H38" s="18"/>
      <c r="I38" s="116">
        <v>12025</v>
      </c>
      <c r="J38" s="193"/>
      <c r="K38" s="225">
        <v>0</v>
      </c>
      <c r="L38" s="77">
        <f t="shared" si="0"/>
        <v>0</v>
      </c>
    </row>
    <row r="39" spans="1:15" ht="30" customHeight="1" x14ac:dyDescent="0.3">
      <c r="A39" s="600" t="s">
        <v>127</v>
      </c>
      <c r="B39" s="600"/>
      <c r="C39" s="118">
        <f>SUM(C7:C38)</f>
        <v>303323.18000000005</v>
      </c>
      <c r="D39" s="21"/>
      <c r="E39" s="118">
        <f>SUM(E7:E38)</f>
        <v>321345</v>
      </c>
      <c r="F39" s="21"/>
      <c r="G39" s="118">
        <f>SUM(G7:G38)</f>
        <v>333740</v>
      </c>
      <c r="H39" s="21"/>
      <c r="I39" s="118">
        <f>SUM(I7:I38)</f>
        <v>416445</v>
      </c>
      <c r="K39" s="87">
        <f>SUM(K7:K38)</f>
        <v>0</v>
      </c>
      <c r="L39" s="89"/>
    </row>
    <row r="40" spans="1:15" ht="30" customHeight="1" x14ac:dyDescent="0.3">
      <c r="H40" s="404"/>
      <c r="I40" s="114"/>
    </row>
    <row r="41" spans="1:15" s="26" customFormat="1" ht="30" hidden="1" customHeight="1" x14ac:dyDescent="0.3">
      <c r="B41" s="417" t="s">
        <v>725</v>
      </c>
      <c r="C41" s="418">
        <f>(I39-E39)/E39</f>
        <v>0.29594361200578817</v>
      </c>
      <c r="M41" s="411"/>
      <c r="N41" s="411"/>
      <c r="O41" s="411"/>
    </row>
  </sheetData>
  <mergeCells count="4">
    <mergeCell ref="A2:I2"/>
    <mergeCell ref="A4:B4"/>
    <mergeCell ref="A6:B6"/>
    <mergeCell ref="A39:B39"/>
  </mergeCells>
  <printOptions horizontalCentered="1"/>
  <pageMargins left="0.7" right="0.7" top="1.25" bottom="0.75" header="0.8" footer="0.3"/>
  <pageSetup scale="55" fitToWidth="0" fitToHeight="0" orientation="portrait" horizontalDpi="4294967295" verticalDpi="4294967295" r:id="rId1"/>
  <headerFooter>
    <oddHeader>&amp;C&amp;"Times New Roman,Bold Italic"&amp;22BORDEN COUNTY - 2024 BUDGET</oddHeader>
    <oddFooter xml:space="preserve">&amp;C&amp;"Times New Roman,Regular"&amp;16 17&amp;14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3" tint="0.39997558519241921"/>
  </sheetPr>
  <dimension ref="A2:O19"/>
  <sheetViews>
    <sheetView zoomScale="70" zoomScaleNormal="70" workbookViewId="0">
      <selection activeCell="A2" sqref="A2:I2"/>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285156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21" customWidth="1"/>
    <col min="16" max="16384" width="9.140625" style="1"/>
  </cols>
  <sheetData>
    <row r="2" spans="1:15" ht="30" customHeight="1" thickBot="1" x14ac:dyDescent="0.4">
      <c r="A2" s="601" t="s">
        <v>23</v>
      </c>
      <c r="B2" s="601"/>
      <c r="C2" s="601"/>
      <c r="D2" s="601"/>
      <c r="E2" s="601"/>
      <c r="F2" s="601"/>
      <c r="G2" s="601"/>
      <c r="H2" s="601"/>
      <c r="I2" s="601"/>
      <c r="K2" s="38"/>
      <c r="L2" s="38"/>
    </row>
    <row r="3" spans="1:15" s="2" customFormat="1" ht="30" customHeight="1" x14ac:dyDescent="0.3">
      <c r="M3" s="411"/>
      <c r="N3" s="411"/>
      <c r="O3" s="411"/>
    </row>
    <row r="4" spans="1:15" s="3" customFormat="1" ht="30" customHeight="1" x14ac:dyDescent="0.3">
      <c r="A4" s="600" t="s">
        <v>4</v>
      </c>
      <c r="B4" s="600"/>
      <c r="C4" s="4" t="s">
        <v>0</v>
      </c>
      <c r="D4" s="22"/>
      <c r="E4" s="4" t="s">
        <v>1</v>
      </c>
      <c r="F4" s="22"/>
      <c r="G4" s="4" t="s">
        <v>2</v>
      </c>
      <c r="H4" s="22"/>
      <c r="I4" s="4" t="s">
        <v>1</v>
      </c>
      <c r="K4" s="80" t="s">
        <v>143</v>
      </c>
      <c r="L4" s="189" t="s">
        <v>361</v>
      </c>
      <c r="M4" s="118"/>
      <c r="N4" s="118"/>
      <c r="O4" s="118"/>
    </row>
    <row r="5" spans="1:15" ht="30" customHeight="1" x14ac:dyDescent="0.3">
      <c r="A5" s="6"/>
      <c r="B5" s="6"/>
      <c r="C5" s="7">
        <v>2022</v>
      </c>
      <c r="D5" s="23"/>
      <c r="E5" s="7">
        <v>2023</v>
      </c>
      <c r="F5" s="23"/>
      <c r="G5" s="7">
        <v>2023</v>
      </c>
      <c r="H5" s="23"/>
      <c r="I5" s="7">
        <v>2024</v>
      </c>
      <c r="J5" s="193"/>
      <c r="K5" s="81">
        <v>2020</v>
      </c>
      <c r="L5" s="194" t="s">
        <v>362</v>
      </c>
    </row>
    <row r="6" spans="1:15" ht="30" customHeight="1" x14ac:dyDescent="0.3">
      <c r="A6" s="600" t="s">
        <v>50</v>
      </c>
      <c r="B6" s="608"/>
      <c r="D6" s="24"/>
      <c r="F6" s="24"/>
      <c r="H6" s="24"/>
      <c r="K6" s="72"/>
      <c r="L6" s="83"/>
    </row>
    <row r="7" spans="1:15" s="2" customFormat="1" ht="30" customHeight="1" x14ac:dyDescent="0.3">
      <c r="B7" s="8" t="s">
        <v>52</v>
      </c>
      <c r="C7" s="113">
        <v>12525.59</v>
      </c>
      <c r="D7" s="16"/>
      <c r="E7" s="113">
        <v>20000</v>
      </c>
      <c r="F7" s="16"/>
      <c r="G7" s="113">
        <v>20000</v>
      </c>
      <c r="H7" s="16"/>
      <c r="I7" s="113">
        <v>20000</v>
      </c>
      <c r="J7" s="136"/>
      <c r="K7" s="85">
        <v>0</v>
      </c>
      <c r="L7" s="77">
        <f t="shared" ref="L7:L16" si="0">K7/I7</f>
        <v>0</v>
      </c>
      <c r="M7" s="411"/>
      <c r="N7" s="411"/>
      <c r="O7" s="411"/>
    </row>
    <row r="8" spans="1:15" s="2" customFormat="1" ht="30" customHeight="1" x14ac:dyDescent="0.3">
      <c r="B8" s="8" t="s">
        <v>310</v>
      </c>
      <c r="C8" s="113">
        <v>0</v>
      </c>
      <c r="D8" s="16"/>
      <c r="E8" s="113">
        <v>50000</v>
      </c>
      <c r="F8" s="16"/>
      <c r="G8" s="113">
        <v>50000</v>
      </c>
      <c r="H8" s="16"/>
      <c r="I8" s="113">
        <v>50000</v>
      </c>
      <c r="J8" s="136"/>
      <c r="K8" s="85">
        <v>0</v>
      </c>
      <c r="L8" s="77">
        <f t="shared" si="0"/>
        <v>0</v>
      </c>
      <c r="M8" s="411"/>
      <c r="N8" s="411"/>
      <c r="O8" s="411"/>
    </row>
    <row r="9" spans="1:15" s="2" customFormat="1" ht="31.9" customHeight="1" x14ac:dyDescent="0.3">
      <c r="A9" s="131"/>
      <c r="B9" s="8" t="s">
        <v>290</v>
      </c>
      <c r="C9" s="113">
        <v>250</v>
      </c>
      <c r="D9" s="16"/>
      <c r="E9" s="113">
        <v>250</v>
      </c>
      <c r="F9" s="16"/>
      <c r="G9" s="113">
        <v>250</v>
      </c>
      <c r="H9" s="16"/>
      <c r="I9" s="113">
        <v>250</v>
      </c>
      <c r="J9" s="136"/>
      <c r="K9" s="85">
        <v>0</v>
      </c>
      <c r="L9" s="77">
        <f>K9/I9</f>
        <v>0</v>
      </c>
      <c r="M9" s="411"/>
      <c r="N9" s="411"/>
      <c r="O9" s="411"/>
    </row>
    <row r="10" spans="1:15" s="2" customFormat="1" ht="30" customHeight="1" x14ac:dyDescent="0.3">
      <c r="B10" s="10" t="s">
        <v>51</v>
      </c>
      <c r="C10" s="115">
        <v>20400</v>
      </c>
      <c r="D10" s="17"/>
      <c r="E10" s="115">
        <v>20400</v>
      </c>
      <c r="F10" s="17"/>
      <c r="G10" s="115">
        <v>20400</v>
      </c>
      <c r="H10" s="17"/>
      <c r="I10" s="115">
        <v>20400</v>
      </c>
      <c r="J10" s="136"/>
      <c r="K10" s="86">
        <v>0</v>
      </c>
      <c r="L10" s="77">
        <f>K10/I10</f>
        <v>0</v>
      </c>
      <c r="M10" s="411"/>
      <c r="N10" s="411"/>
      <c r="O10" s="411"/>
    </row>
    <row r="11" spans="1:15" s="2" customFormat="1" ht="30" customHeight="1" x14ac:dyDescent="0.3">
      <c r="B11" s="10" t="s">
        <v>149</v>
      </c>
      <c r="C11" s="115">
        <v>2500</v>
      </c>
      <c r="D11" s="17"/>
      <c r="E11" s="115">
        <v>1250</v>
      </c>
      <c r="F11" s="17"/>
      <c r="G11" s="115">
        <v>1250</v>
      </c>
      <c r="H11" s="17"/>
      <c r="I11" s="115">
        <v>1250</v>
      </c>
      <c r="J11" s="136"/>
      <c r="K11" s="86">
        <v>0</v>
      </c>
      <c r="L11" s="77">
        <f>K11/I11</f>
        <v>0</v>
      </c>
      <c r="M11" s="411"/>
      <c r="N11" s="411"/>
      <c r="O11" s="411"/>
    </row>
    <row r="12" spans="1:15" s="2" customFormat="1" ht="24.95" customHeight="1" x14ac:dyDescent="0.3">
      <c r="B12" s="10" t="s">
        <v>625</v>
      </c>
      <c r="C12" s="312"/>
      <c r="D12" s="314"/>
      <c r="E12" s="312"/>
      <c r="F12" s="314"/>
      <c r="G12" s="312"/>
      <c r="H12" s="314"/>
      <c r="I12" s="312"/>
      <c r="J12" s="136"/>
      <c r="K12" s="233"/>
      <c r="L12" s="197"/>
      <c r="M12" s="411"/>
      <c r="N12" s="411"/>
      <c r="O12" s="411"/>
    </row>
    <row r="13" spans="1:15" s="2" customFormat="1" ht="30" customHeight="1" x14ac:dyDescent="0.3">
      <c r="B13" s="10" t="s">
        <v>294</v>
      </c>
      <c r="C13" s="167">
        <v>10443.459999999999</v>
      </c>
      <c r="D13" s="41"/>
      <c r="E13" s="167">
        <v>9000</v>
      </c>
      <c r="F13" s="41"/>
      <c r="G13" s="167">
        <v>9000</v>
      </c>
      <c r="H13" s="41"/>
      <c r="I13" s="167">
        <v>9000</v>
      </c>
      <c r="J13" s="136"/>
      <c r="K13" s="157">
        <v>0</v>
      </c>
      <c r="L13" s="77">
        <f t="shared" ref="L13:L15" si="1">K13/I13</f>
        <v>0</v>
      </c>
      <c r="M13" s="411"/>
      <c r="N13" s="411"/>
      <c r="O13" s="411"/>
    </row>
    <row r="14" spans="1:15" s="2" customFormat="1" ht="30" customHeight="1" x14ac:dyDescent="0.3">
      <c r="B14" s="10" t="s">
        <v>295</v>
      </c>
      <c r="C14" s="167">
        <v>5000</v>
      </c>
      <c r="D14" s="41"/>
      <c r="E14" s="167">
        <v>5000</v>
      </c>
      <c r="F14" s="41"/>
      <c r="G14" s="167">
        <v>5000</v>
      </c>
      <c r="H14" s="41"/>
      <c r="I14" s="167">
        <v>5000</v>
      </c>
      <c r="J14" s="136"/>
      <c r="K14" s="157">
        <v>0</v>
      </c>
      <c r="L14" s="77">
        <f t="shared" si="1"/>
        <v>0</v>
      </c>
      <c r="M14" s="411"/>
      <c r="N14" s="411"/>
      <c r="O14" s="411"/>
    </row>
    <row r="15" spans="1:15" s="2" customFormat="1" ht="30" customHeight="1" x14ac:dyDescent="0.3">
      <c r="B15" s="10" t="s">
        <v>318</v>
      </c>
      <c r="C15" s="167">
        <v>2000</v>
      </c>
      <c r="D15" s="41"/>
      <c r="E15" s="167">
        <v>3000</v>
      </c>
      <c r="F15" s="41"/>
      <c r="G15" s="167">
        <v>3000</v>
      </c>
      <c r="H15" s="41"/>
      <c r="I15" s="167">
        <v>3000</v>
      </c>
      <c r="J15" s="136"/>
      <c r="K15" s="157">
        <v>0</v>
      </c>
      <c r="L15" s="77">
        <f t="shared" si="1"/>
        <v>0</v>
      </c>
      <c r="M15" s="411"/>
      <c r="N15" s="411"/>
      <c r="O15" s="411"/>
    </row>
    <row r="16" spans="1:15" s="2" customFormat="1" ht="30" customHeight="1" thickBot="1" x14ac:dyDescent="0.35">
      <c r="B16" s="10" t="s">
        <v>53</v>
      </c>
      <c r="C16" s="116">
        <v>1250</v>
      </c>
      <c r="D16" s="18"/>
      <c r="E16" s="116">
        <v>1250</v>
      </c>
      <c r="F16" s="18"/>
      <c r="G16" s="116">
        <v>1250</v>
      </c>
      <c r="H16" s="18"/>
      <c r="I16" s="116">
        <v>1250</v>
      </c>
      <c r="J16" s="136"/>
      <c r="K16" s="96">
        <v>0</v>
      </c>
      <c r="L16" s="78">
        <f t="shared" si="0"/>
        <v>0</v>
      </c>
      <c r="M16" s="411"/>
      <c r="N16" s="411"/>
      <c r="O16" s="411"/>
    </row>
    <row r="17" spans="1:15" s="5" customFormat="1" ht="30" customHeight="1" x14ac:dyDescent="0.3">
      <c r="A17" s="600" t="s">
        <v>54</v>
      </c>
      <c r="B17" s="600"/>
      <c r="C17" s="118">
        <f>SUM(C7:C16)</f>
        <v>54369.049999999996</v>
      </c>
      <c r="D17" s="21"/>
      <c r="E17" s="118">
        <f>SUM(E7:E16)</f>
        <v>110150</v>
      </c>
      <c r="F17" s="21"/>
      <c r="G17" s="118">
        <f>SUM(G7:G16)</f>
        <v>110150</v>
      </c>
      <c r="H17" s="21"/>
      <c r="I17" s="118">
        <f>SUM(I7:I16)</f>
        <v>110150</v>
      </c>
      <c r="K17" s="87">
        <f>SUM(K7:K16)</f>
        <v>0</v>
      </c>
      <c r="L17" s="84"/>
      <c r="M17" s="118"/>
      <c r="N17" s="118"/>
      <c r="O17" s="118"/>
    </row>
    <row r="18" spans="1:15" ht="30" customHeight="1" x14ac:dyDescent="0.3">
      <c r="I18" s="406"/>
    </row>
    <row r="19" spans="1:15" s="417" customFormat="1" ht="30" hidden="1" customHeight="1" x14ac:dyDescent="0.3">
      <c r="B19" s="417" t="s">
        <v>725</v>
      </c>
      <c r="C19" s="418">
        <f>(I17-E17)/E17</f>
        <v>0</v>
      </c>
      <c r="M19" s="420"/>
      <c r="N19" s="420"/>
      <c r="O19" s="420"/>
    </row>
  </sheetData>
  <mergeCells count="4">
    <mergeCell ref="A2:I2"/>
    <mergeCell ref="A4:B4"/>
    <mergeCell ref="A6:B6"/>
    <mergeCell ref="A17:B17"/>
  </mergeCells>
  <printOptions horizontalCentered="1"/>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Roman,Regular"&amp;16 18</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3" tint="0.39997558519241921"/>
  </sheetPr>
  <dimension ref="A2:L19"/>
  <sheetViews>
    <sheetView zoomScale="70" zoomScaleNormal="70" workbookViewId="0">
      <selection activeCell="I17" sqref="I17"/>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3" width="9.140625" style="1" customWidth="1"/>
    <col min="14" max="16384" width="9.140625" style="1"/>
  </cols>
  <sheetData>
    <row r="2" spans="1:12" ht="30" customHeight="1" x14ac:dyDescent="0.35">
      <c r="A2" s="607" t="s">
        <v>23</v>
      </c>
      <c r="B2" s="607"/>
      <c r="C2" s="607"/>
      <c r="D2" s="607"/>
      <c r="E2" s="607"/>
      <c r="F2" s="607"/>
      <c r="G2" s="607"/>
      <c r="H2" s="607"/>
      <c r="I2" s="607"/>
    </row>
    <row r="3" spans="1:12" ht="30" customHeight="1" thickBot="1" x14ac:dyDescent="0.4">
      <c r="A3" s="601" t="s">
        <v>775</v>
      </c>
      <c r="B3" s="601"/>
      <c r="C3" s="601"/>
      <c r="D3" s="601"/>
      <c r="E3" s="601"/>
      <c r="F3" s="601"/>
      <c r="G3" s="601"/>
      <c r="H3" s="601"/>
      <c r="I3" s="601"/>
      <c r="K3" s="38"/>
      <c r="L3" s="38"/>
    </row>
    <row r="4" spans="1:12" s="2" customFormat="1" ht="30" customHeight="1" x14ac:dyDescent="0.3"/>
    <row r="5" spans="1:12" s="3" customFormat="1" ht="30" customHeight="1" x14ac:dyDescent="0.3">
      <c r="C5" s="4" t="s">
        <v>0</v>
      </c>
      <c r="D5" s="22"/>
      <c r="E5" s="4" t="s">
        <v>1</v>
      </c>
      <c r="F5" s="22"/>
      <c r="G5" s="4" t="s">
        <v>2</v>
      </c>
      <c r="H5" s="22"/>
      <c r="I5" s="4" t="s">
        <v>1</v>
      </c>
      <c r="K5" s="74" t="s">
        <v>143</v>
      </c>
      <c r="L5" s="189" t="s">
        <v>361</v>
      </c>
    </row>
    <row r="6" spans="1:12" ht="30" customHeight="1" x14ac:dyDescent="0.3">
      <c r="A6" s="6"/>
      <c r="B6" s="6"/>
      <c r="C6" s="7">
        <v>2022</v>
      </c>
      <c r="D6" s="23"/>
      <c r="E6" s="7">
        <v>2023</v>
      </c>
      <c r="F6" s="23"/>
      <c r="G6" s="7">
        <v>2023</v>
      </c>
      <c r="H6" s="23"/>
      <c r="I6" s="7">
        <v>2024</v>
      </c>
      <c r="K6" s="73">
        <v>2020</v>
      </c>
      <c r="L6" s="194" t="s">
        <v>362</v>
      </c>
    </row>
    <row r="7" spans="1:12" ht="30" customHeight="1" x14ac:dyDescent="0.3">
      <c r="A7" s="600" t="s">
        <v>4</v>
      </c>
      <c r="B7" s="600"/>
      <c r="D7" s="24"/>
      <c r="F7" s="24"/>
      <c r="H7" s="24"/>
      <c r="K7" s="72"/>
      <c r="L7" s="184"/>
    </row>
    <row r="8" spans="1:12" s="2" customFormat="1" ht="30" customHeight="1" x14ac:dyDescent="0.3">
      <c r="B8" s="8" t="s">
        <v>24</v>
      </c>
      <c r="C8" s="113">
        <f>'18bG.F.-Comm. Court p-12'!C14</f>
        <v>198599.01</v>
      </c>
      <c r="D8" s="16"/>
      <c r="E8" s="113">
        <f>'18bG.F.-Comm. Court p-12'!E14</f>
        <v>208900</v>
      </c>
      <c r="F8" s="16"/>
      <c r="G8" s="113">
        <f>'18bG.F.-Comm. Court p-12'!G14</f>
        <v>205120</v>
      </c>
      <c r="H8" s="16"/>
      <c r="I8" s="113">
        <f>'18bG.F.-Comm. Court p-12'!I14</f>
        <v>218300</v>
      </c>
      <c r="K8" s="224"/>
      <c r="L8" s="77"/>
    </row>
    <row r="9" spans="1:12" s="2" customFormat="1" ht="30" customHeight="1" x14ac:dyDescent="0.3">
      <c r="B9" s="10" t="s">
        <v>26</v>
      </c>
      <c r="C9" s="115">
        <f>'19fG.F.-CH &amp; Bldgs p-13 '!C36</f>
        <v>302703.7</v>
      </c>
      <c r="D9" s="17"/>
      <c r="E9" s="115">
        <f>'19fG.F.-CH &amp; Bldgs p-13 '!E36</f>
        <v>372160</v>
      </c>
      <c r="F9" s="17"/>
      <c r="G9" s="115">
        <f>'19fG.F.-CH &amp; Bldgs p-13 '!G36</f>
        <v>348650</v>
      </c>
      <c r="H9" s="17"/>
      <c r="I9" s="115">
        <f>'19fG.F.-CH &amp; Bldgs p-13 '!I36</f>
        <v>389050</v>
      </c>
      <c r="K9" s="225"/>
      <c r="L9" s="100"/>
    </row>
    <row r="10" spans="1:12" s="2" customFormat="1" ht="30" customHeight="1" x14ac:dyDescent="0.3">
      <c r="B10" s="10" t="s">
        <v>30</v>
      </c>
      <c r="C10" s="115">
        <f>'20bG.F.-EC &amp; Arena p-14'!C21</f>
        <v>11402.369999999999</v>
      </c>
      <c r="D10" s="17"/>
      <c r="E10" s="115">
        <f>'20bG.F.-EC &amp; Arena p-14'!E21</f>
        <v>41200</v>
      </c>
      <c r="F10" s="17"/>
      <c r="G10" s="115">
        <f>'20bG.F.-EC &amp; Arena p-14'!G21</f>
        <v>36500</v>
      </c>
      <c r="H10" s="17"/>
      <c r="I10" s="115">
        <f>'20bG.F.-EC &amp; Arena p-14'!I21</f>
        <v>35000</v>
      </c>
      <c r="K10" s="225"/>
      <c r="L10" s="100"/>
    </row>
    <row r="11" spans="1:12" s="2" customFormat="1" ht="30" customHeight="1" x14ac:dyDescent="0.3">
      <c r="B11" s="10" t="s">
        <v>31</v>
      </c>
      <c r="C11" s="115">
        <f>'21fG.F.-County Extension p-15'!C25</f>
        <v>37174.42</v>
      </c>
      <c r="D11" s="17"/>
      <c r="E11" s="115">
        <f>'21fG.F.-County Extension p-15'!E25</f>
        <v>52795</v>
      </c>
      <c r="F11" s="17"/>
      <c r="G11" s="115">
        <f>'21fG.F.-County Extension p-15'!G25</f>
        <v>52795</v>
      </c>
      <c r="H11" s="17"/>
      <c r="I11" s="115">
        <f>'21fG.F.-County Extension p-15'!I25</f>
        <v>53753</v>
      </c>
      <c r="K11" s="225"/>
      <c r="L11" s="100"/>
    </row>
    <row r="12" spans="1:12" s="2" customFormat="1" ht="30" customHeight="1" x14ac:dyDescent="0.3">
      <c r="B12" s="10" t="s">
        <v>35</v>
      </c>
      <c r="C12" s="115">
        <f>'22bG.F.-County Admin p-16'!C40</f>
        <v>236518.50000000003</v>
      </c>
      <c r="D12" s="17"/>
      <c r="E12" s="115">
        <f>'22bG.F.-County Admin p-16'!E40</f>
        <v>275900</v>
      </c>
      <c r="F12" s="17"/>
      <c r="G12" s="115">
        <f>'22bG.F.-County Admin p-16'!G40</f>
        <v>272792</v>
      </c>
      <c r="H12" s="17"/>
      <c r="I12" s="115">
        <f>'22bG.F.-County Admin p-16'!I40</f>
        <v>374650</v>
      </c>
      <c r="K12" s="225"/>
      <c r="L12" s="100"/>
    </row>
    <row r="13" spans="1:12" s="2" customFormat="1" ht="30" customHeight="1" x14ac:dyDescent="0.3">
      <c r="B13" s="10" t="s">
        <v>126</v>
      </c>
      <c r="C13" s="115">
        <f>'23fG.F.-County Water p-17'!C39</f>
        <v>303323.18000000005</v>
      </c>
      <c r="D13" s="17"/>
      <c r="E13" s="115">
        <f>'23fG.F.-County Water p-17'!E39</f>
        <v>321345</v>
      </c>
      <c r="F13" s="17"/>
      <c r="G13" s="115">
        <f>'23fG.F.-County Water p-17'!G39</f>
        <v>333740</v>
      </c>
      <c r="H13" s="17"/>
      <c r="I13" s="115">
        <f>'23fG.F.-County Water p-17'!I39</f>
        <v>416445</v>
      </c>
      <c r="K13" s="225"/>
      <c r="L13" s="100"/>
    </row>
    <row r="14" spans="1:12" s="2" customFormat="1" ht="30" customHeight="1" thickBot="1" x14ac:dyDescent="0.35">
      <c r="B14" s="10" t="s">
        <v>50</v>
      </c>
      <c r="C14" s="115">
        <f>'24bG.F.-County Support p-18'!C17</f>
        <v>54369.049999999996</v>
      </c>
      <c r="D14" s="17"/>
      <c r="E14" s="115">
        <f>'24bG.F.-County Support p-18'!E17</f>
        <v>110150</v>
      </c>
      <c r="F14" s="17"/>
      <c r="G14" s="115">
        <f>'24bG.F.-County Support p-18'!G17</f>
        <v>110150</v>
      </c>
      <c r="H14" s="17"/>
      <c r="I14" s="115">
        <f>'24bG.F.-County Support p-18'!I17</f>
        <v>110150</v>
      </c>
      <c r="K14" s="225"/>
      <c r="L14" s="100"/>
    </row>
    <row r="15" spans="1:12" s="27" customFormat="1" ht="50.1" customHeight="1" x14ac:dyDescent="0.3">
      <c r="A15" s="610" t="s">
        <v>87</v>
      </c>
      <c r="B15" s="610"/>
      <c r="C15" s="166">
        <f>SUM(C8:C14)</f>
        <v>1144090.2300000002</v>
      </c>
      <c r="D15" s="25"/>
      <c r="E15" s="166">
        <f>SUM(E8:E14)</f>
        <v>1382450</v>
      </c>
      <c r="F15" s="25"/>
      <c r="G15" s="166">
        <f>SUM(G8:G14)</f>
        <v>1359747</v>
      </c>
      <c r="H15" s="25"/>
      <c r="I15" s="166">
        <f>SUM(I8:I14)</f>
        <v>1597348</v>
      </c>
      <c r="J15" s="5"/>
      <c r="K15" s="243">
        <f>SUM(K8:K14)</f>
        <v>0</v>
      </c>
      <c r="L15" s="263"/>
    </row>
    <row r="16" spans="1:12" s="5" customFormat="1" ht="30" customHeight="1" thickBot="1" x14ac:dyDescent="0.35">
      <c r="A16" s="493"/>
      <c r="B16" s="494" t="s">
        <v>55</v>
      </c>
      <c r="C16" s="495">
        <v>4528105.53</v>
      </c>
      <c r="D16" s="496"/>
      <c r="E16" s="495">
        <v>1199731</v>
      </c>
      <c r="F16" s="496"/>
      <c r="G16" s="495">
        <v>4602293.53</v>
      </c>
      <c r="H16" s="496"/>
      <c r="I16" s="495">
        <v>4948072</v>
      </c>
      <c r="K16" s="262"/>
      <c r="L16" s="261"/>
    </row>
    <row r="17" spans="1:12" s="5" customFormat="1" ht="50.1" customHeight="1" x14ac:dyDescent="0.3">
      <c r="A17" s="611" t="s">
        <v>129</v>
      </c>
      <c r="B17" s="611"/>
      <c r="C17" s="497">
        <f>SUM(C15:C16)</f>
        <v>5672195.7600000007</v>
      </c>
      <c r="D17" s="498"/>
      <c r="E17" s="497">
        <f>SUM(E15:E16)</f>
        <v>2582181</v>
      </c>
      <c r="F17" s="498"/>
      <c r="G17" s="497">
        <f>SUM(G15:G16)</f>
        <v>5962040.5300000003</v>
      </c>
      <c r="H17" s="498"/>
      <c r="I17" s="497">
        <f>SUM(I15:I16)</f>
        <v>6545420</v>
      </c>
      <c r="K17" s="227">
        <f>SUM(K15:K16)</f>
        <v>0</v>
      </c>
      <c r="L17" s="260"/>
    </row>
    <row r="18" spans="1:12" ht="30" customHeight="1" x14ac:dyDescent="0.3">
      <c r="H18" s="404"/>
      <c r="I18" s="114"/>
    </row>
    <row r="19" spans="1:12" s="26" customFormat="1" ht="30" hidden="1" customHeight="1" x14ac:dyDescent="0.3">
      <c r="B19" s="417" t="s">
        <v>725</v>
      </c>
      <c r="C19" s="418">
        <f>(I15-E15)/E15</f>
        <v>0.15544721328076966</v>
      </c>
    </row>
  </sheetData>
  <mergeCells count="5">
    <mergeCell ref="A3:I3"/>
    <mergeCell ref="A7:B7"/>
    <mergeCell ref="A15:B15"/>
    <mergeCell ref="A17:B17"/>
    <mergeCell ref="A2:I2"/>
  </mergeCells>
  <printOptions horizontalCentered="1"/>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Roman,Regular"&amp;14 &amp;16 19</oddFooter>
  </headerFooter>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
  <sheetViews>
    <sheetView workbookViewId="0">
      <selection activeCell="N26" sqref="N26"/>
    </sheetView>
  </sheetViews>
  <sheetFormatPr defaultColWidth="9.140625" defaultRowHeight="15" x14ac:dyDescent="0.25"/>
  <cols>
    <col min="1" max="16384" width="9.140625" style="1"/>
  </cols>
  <sheetData>
    <row r="2" spans="1:1" x14ac:dyDescent="0.25">
      <c r="A2" s="1" t="s">
        <v>287</v>
      </c>
    </row>
  </sheetData>
  <pageMargins left="0.7" right="0.7" top="0.75" bottom="0.75" header="0.3" footer="0.3"/>
  <pageSetup scale="55" orientation="portrait" horizontalDpi="4294967295" verticalDpi="4294967295" r:id="rId1"/>
  <headerFooter>
    <oddFooter>&amp;C&amp;"Times New Roman,Regular"&amp;16 20</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39997558519241921"/>
  </sheetPr>
  <dimension ref="A2:L32"/>
  <sheetViews>
    <sheetView zoomScale="70" zoomScaleNormal="70" workbookViewId="0">
      <selection activeCell="I21" sqref="I21"/>
    </sheetView>
  </sheetViews>
  <sheetFormatPr defaultColWidth="9.140625" defaultRowHeight="30" customHeight="1" x14ac:dyDescent="0.25"/>
  <cols>
    <col min="1" max="1" width="5.7109375" style="1" customWidth="1"/>
    <col min="2" max="2" width="56.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3" width="9.140625" style="1" customWidth="1"/>
    <col min="14" max="16384" width="9.140625" style="1"/>
  </cols>
  <sheetData>
    <row r="2" spans="1:12" ht="30" customHeight="1" thickBot="1" x14ac:dyDescent="0.4">
      <c r="A2" s="601" t="s">
        <v>63</v>
      </c>
      <c r="B2" s="601"/>
      <c r="C2" s="601"/>
      <c r="D2" s="601"/>
      <c r="E2" s="601"/>
      <c r="F2" s="601"/>
      <c r="G2" s="601"/>
      <c r="H2" s="601"/>
      <c r="I2" s="601"/>
      <c r="K2" s="38"/>
      <c r="L2" s="38"/>
    </row>
    <row r="3" spans="1:12" s="2" customFormat="1" ht="30" customHeight="1" x14ac:dyDescent="0.3"/>
    <row r="4" spans="1:12" s="3" customFormat="1" ht="30" customHeight="1" x14ac:dyDescent="0.3">
      <c r="C4" s="4" t="s">
        <v>0</v>
      </c>
      <c r="D4" s="22"/>
      <c r="E4" s="4" t="s">
        <v>1</v>
      </c>
      <c r="F4" s="22"/>
      <c r="G4" s="4" t="s">
        <v>2</v>
      </c>
      <c r="H4" s="22"/>
      <c r="I4" s="4" t="s">
        <v>1</v>
      </c>
      <c r="K4" s="74" t="s">
        <v>143</v>
      </c>
      <c r="L4" s="189" t="s">
        <v>361</v>
      </c>
    </row>
    <row r="5" spans="1:12" ht="30" customHeight="1" x14ac:dyDescent="0.3">
      <c r="A5" s="6"/>
      <c r="B5" s="6"/>
      <c r="C5" s="7">
        <v>2022</v>
      </c>
      <c r="D5" s="23"/>
      <c r="E5" s="7">
        <v>2023</v>
      </c>
      <c r="F5" s="23"/>
      <c r="G5" s="7">
        <v>2023</v>
      </c>
      <c r="H5" s="23"/>
      <c r="I5" s="7">
        <v>2024</v>
      </c>
      <c r="K5" s="73">
        <v>2020</v>
      </c>
      <c r="L5" s="194" t="s">
        <v>362</v>
      </c>
    </row>
    <row r="6" spans="1:12" ht="30" customHeight="1" x14ac:dyDescent="0.3">
      <c r="A6" s="600" t="s">
        <v>3</v>
      </c>
      <c r="B6" s="600"/>
      <c r="D6" s="24"/>
      <c r="F6" s="24"/>
      <c r="H6" s="24"/>
      <c r="K6" s="75"/>
      <c r="L6" s="83"/>
    </row>
    <row r="7" spans="1:12" s="2" customFormat="1" ht="30" customHeight="1" x14ac:dyDescent="0.3">
      <c r="B7" s="8" t="s">
        <v>235</v>
      </c>
      <c r="C7" s="113">
        <v>64203.67</v>
      </c>
      <c r="D7" s="16"/>
      <c r="E7" s="113">
        <v>45000</v>
      </c>
      <c r="F7" s="16"/>
      <c r="G7" s="113">
        <v>45000</v>
      </c>
      <c r="H7" s="16"/>
      <c r="I7" s="113">
        <v>45000</v>
      </c>
      <c r="K7" s="225">
        <v>0</v>
      </c>
      <c r="L7" s="100"/>
    </row>
    <row r="8" spans="1:12" s="2" customFormat="1" ht="30" customHeight="1" x14ac:dyDescent="0.3">
      <c r="B8" s="8" t="s">
        <v>400</v>
      </c>
      <c r="C8" s="113">
        <v>1.85</v>
      </c>
      <c r="D8" s="16"/>
      <c r="E8" s="113">
        <v>0</v>
      </c>
      <c r="F8" s="16"/>
      <c r="G8" s="113">
        <v>0</v>
      </c>
      <c r="H8" s="16"/>
      <c r="I8" s="113">
        <v>0</v>
      </c>
      <c r="K8" s="225">
        <v>0</v>
      </c>
      <c r="L8" s="100"/>
    </row>
    <row r="9" spans="1:12" s="2" customFormat="1" ht="30" customHeight="1" x14ac:dyDescent="0.3">
      <c r="B9" s="10" t="s">
        <v>236</v>
      </c>
      <c r="C9" s="115">
        <v>7888.36</v>
      </c>
      <c r="D9" s="17"/>
      <c r="E9" s="113">
        <v>4000</v>
      </c>
      <c r="F9" s="17"/>
      <c r="G9" s="115">
        <v>5500</v>
      </c>
      <c r="H9" s="17"/>
      <c r="I9" s="113">
        <v>4000</v>
      </c>
      <c r="K9" s="225">
        <v>0</v>
      </c>
      <c r="L9" s="100"/>
    </row>
    <row r="10" spans="1:12" s="2" customFormat="1" ht="30" customHeight="1" x14ac:dyDescent="0.3">
      <c r="B10" s="10" t="s">
        <v>630</v>
      </c>
      <c r="C10" s="115">
        <v>19568.96</v>
      </c>
      <c r="D10" s="17"/>
      <c r="E10" s="113">
        <v>0</v>
      </c>
      <c r="F10" s="17"/>
      <c r="G10" s="115">
        <v>71</v>
      </c>
      <c r="H10" s="17"/>
      <c r="I10" s="113">
        <v>0</v>
      </c>
      <c r="K10" s="225"/>
      <c r="L10" s="100"/>
    </row>
    <row r="11" spans="1:12" s="2" customFormat="1" ht="30" customHeight="1" x14ac:dyDescent="0.3">
      <c r="A11" s="61"/>
      <c r="B11" s="10" t="s">
        <v>57</v>
      </c>
      <c r="C11" s="115">
        <v>27647.5</v>
      </c>
      <c r="D11" s="17"/>
      <c r="E11" s="115">
        <v>18553.59</v>
      </c>
      <c r="F11" s="17"/>
      <c r="G11" s="115">
        <v>25000</v>
      </c>
      <c r="H11" s="17"/>
      <c r="I11" s="115">
        <v>25000</v>
      </c>
      <c r="K11" s="225">
        <v>0</v>
      </c>
      <c r="L11" s="100"/>
    </row>
    <row r="12" spans="1:12" s="2" customFormat="1" ht="30" customHeight="1" x14ac:dyDescent="0.3">
      <c r="A12" s="61"/>
      <c r="B12" s="10" t="s">
        <v>414</v>
      </c>
      <c r="C12" s="115">
        <v>1284</v>
      </c>
      <c r="D12" s="17"/>
      <c r="E12" s="115">
        <v>1500</v>
      </c>
      <c r="F12" s="17"/>
      <c r="G12" s="115">
        <v>1000</v>
      </c>
      <c r="H12" s="17"/>
      <c r="I12" s="115">
        <v>1500</v>
      </c>
      <c r="K12" s="225">
        <v>0</v>
      </c>
      <c r="L12" s="100"/>
    </row>
    <row r="13" spans="1:12" s="2" customFormat="1" ht="30" customHeight="1" x14ac:dyDescent="0.3">
      <c r="A13" s="61"/>
      <c r="B13" s="2" t="s">
        <v>59</v>
      </c>
      <c r="C13" s="114">
        <v>1470</v>
      </c>
      <c r="D13" s="17"/>
      <c r="E13" s="115">
        <v>1000</v>
      </c>
      <c r="F13" s="158"/>
      <c r="G13" s="114">
        <v>1100</v>
      </c>
      <c r="H13" s="17"/>
      <c r="I13" s="115">
        <v>1000</v>
      </c>
      <c r="K13" s="225">
        <v>0</v>
      </c>
      <c r="L13" s="100"/>
    </row>
    <row r="14" spans="1:12" s="2" customFormat="1" ht="30" customHeight="1" x14ac:dyDescent="0.3">
      <c r="A14" s="61"/>
      <c r="B14" s="10" t="s">
        <v>154</v>
      </c>
      <c r="C14" s="115">
        <v>4377.5</v>
      </c>
      <c r="D14" s="17"/>
      <c r="E14" s="115">
        <v>4500</v>
      </c>
      <c r="F14" s="17"/>
      <c r="G14" s="115">
        <v>4000</v>
      </c>
      <c r="H14" s="17"/>
      <c r="I14" s="115">
        <v>4500</v>
      </c>
      <c r="K14" s="225">
        <v>0</v>
      </c>
      <c r="L14" s="100"/>
    </row>
    <row r="15" spans="1:12" s="2" customFormat="1" ht="30" customHeight="1" x14ac:dyDescent="0.3">
      <c r="A15" s="61"/>
      <c r="B15" s="10" t="s">
        <v>58</v>
      </c>
      <c r="C15" s="115">
        <v>28040</v>
      </c>
      <c r="D15" s="17"/>
      <c r="E15" s="114">
        <v>40000</v>
      </c>
      <c r="F15" s="17"/>
      <c r="G15" s="115">
        <v>25000</v>
      </c>
      <c r="H15" s="17"/>
      <c r="I15" s="114">
        <v>40000</v>
      </c>
      <c r="K15" s="225">
        <v>0</v>
      </c>
      <c r="L15" s="100"/>
    </row>
    <row r="16" spans="1:12" s="2" customFormat="1" ht="30" customHeight="1" x14ac:dyDescent="0.3">
      <c r="A16" s="61"/>
      <c r="B16" s="10" t="s">
        <v>415</v>
      </c>
      <c r="C16" s="115">
        <v>1280</v>
      </c>
      <c r="D16" s="17"/>
      <c r="E16" s="115">
        <v>1500</v>
      </c>
      <c r="F16" s="17"/>
      <c r="G16" s="115">
        <v>1000</v>
      </c>
      <c r="H16" s="17"/>
      <c r="I16" s="115">
        <v>1500</v>
      </c>
      <c r="K16" s="225">
        <v>0</v>
      </c>
      <c r="L16" s="100"/>
    </row>
    <row r="17" spans="1:12" s="2" customFormat="1" ht="30" customHeight="1" x14ac:dyDescent="0.3">
      <c r="B17" s="10" t="s">
        <v>401</v>
      </c>
      <c r="C17" s="115">
        <v>2881.65</v>
      </c>
      <c r="D17" s="17"/>
      <c r="E17" s="115">
        <v>0</v>
      </c>
      <c r="F17" s="17"/>
      <c r="G17" s="115">
        <v>2880</v>
      </c>
      <c r="H17" s="17"/>
      <c r="I17" s="115">
        <v>0</v>
      </c>
      <c r="K17" s="225">
        <v>0</v>
      </c>
      <c r="L17" s="100"/>
    </row>
    <row r="18" spans="1:12" s="2" customFormat="1" ht="30" customHeight="1" x14ac:dyDescent="0.3">
      <c r="B18" s="10" t="s">
        <v>402</v>
      </c>
      <c r="C18" s="115">
        <v>7042.73</v>
      </c>
      <c r="D18" s="17"/>
      <c r="E18" s="115">
        <v>500</v>
      </c>
      <c r="F18" s="17"/>
      <c r="G18" s="115">
        <v>2250</v>
      </c>
      <c r="H18" s="17"/>
      <c r="I18" s="115">
        <v>500</v>
      </c>
      <c r="K18" s="225">
        <v>0</v>
      </c>
      <c r="L18" s="100"/>
    </row>
    <row r="19" spans="1:12" s="2" customFormat="1" ht="30" customHeight="1" x14ac:dyDescent="0.3">
      <c r="B19" s="10" t="s">
        <v>60</v>
      </c>
      <c r="C19" s="115">
        <v>42000</v>
      </c>
      <c r="D19" s="17"/>
      <c r="E19" s="115">
        <v>38500</v>
      </c>
      <c r="F19" s="17"/>
      <c r="G19" s="115">
        <v>38500</v>
      </c>
      <c r="H19" s="17"/>
      <c r="I19" s="115">
        <v>42000</v>
      </c>
      <c r="K19" s="225">
        <v>0</v>
      </c>
      <c r="L19" s="100"/>
    </row>
    <row r="20" spans="1:12" s="2" customFormat="1" ht="30" customHeight="1" x14ac:dyDescent="0.3">
      <c r="B20" s="490" t="s">
        <v>810</v>
      </c>
      <c r="C20" s="113"/>
      <c r="D20" s="16"/>
      <c r="E20" s="115"/>
      <c r="F20" s="16"/>
      <c r="G20" s="113"/>
      <c r="H20" s="16"/>
      <c r="I20" s="115">
        <v>250000</v>
      </c>
      <c r="K20" s="225"/>
      <c r="L20" s="100"/>
    </row>
    <row r="21" spans="1:12" s="2" customFormat="1" ht="30" customHeight="1" x14ac:dyDescent="0.3">
      <c r="B21" s="10" t="s">
        <v>155</v>
      </c>
      <c r="C21" s="113">
        <v>26016</v>
      </c>
      <c r="D21" s="16"/>
      <c r="E21" s="115">
        <v>25200</v>
      </c>
      <c r="F21" s="16"/>
      <c r="G21" s="113">
        <v>25200</v>
      </c>
      <c r="H21" s="16"/>
      <c r="I21" s="115">
        <v>25200</v>
      </c>
      <c r="K21" s="225">
        <v>0</v>
      </c>
      <c r="L21" s="100"/>
    </row>
    <row r="22" spans="1:12" s="2" customFormat="1" ht="30" customHeight="1" x14ac:dyDescent="0.3">
      <c r="A22" s="70"/>
      <c r="B22" s="10" t="s">
        <v>525</v>
      </c>
      <c r="C22" s="113">
        <v>5459.34</v>
      </c>
      <c r="D22" s="16"/>
      <c r="E22" s="115">
        <v>5000</v>
      </c>
      <c r="F22" s="16"/>
      <c r="G22" s="113">
        <v>5000</v>
      </c>
      <c r="H22" s="16"/>
      <c r="I22" s="115">
        <v>5000</v>
      </c>
      <c r="K22" s="225"/>
      <c r="L22" s="100"/>
    </row>
    <row r="23" spans="1:12" s="2" customFormat="1" ht="30" customHeight="1" x14ac:dyDescent="0.3">
      <c r="B23" s="10" t="s">
        <v>305</v>
      </c>
      <c r="C23" s="115">
        <v>0</v>
      </c>
      <c r="D23" s="17"/>
      <c r="E23" s="113">
        <v>0</v>
      </c>
      <c r="F23" s="17"/>
      <c r="G23" s="115">
        <v>0</v>
      </c>
      <c r="H23" s="17"/>
      <c r="I23" s="113">
        <v>0</v>
      </c>
      <c r="K23" s="225">
        <v>0</v>
      </c>
      <c r="L23" s="100"/>
    </row>
    <row r="24" spans="1:12" s="2" customFormat="1" ht="30" customHeight="1" x14ac:dyDescent="0.3">
      <c r="B24" s="10" t="s">
        <v>503</v>
      </c>
      <c r="C24" s="167">
        <v>9797.76</v>
      </c>
      <c r="D24" s="41"/>
      <c r="E24" s="113">
        <v>0</v>
      </c>
      <c r="F24" s="41"/>
      <c r="G24" s="167">
        <v>0</v>
      </c>
      <c r="H24" s="41"/>
      <c r="I24" s="113">
        <v>0</v>
      </c>
      <c r="K24" s="231"/>
      <c r="L24" s="311"/>
    </row>
    <row r="25" spans="1:12" s="2" customFormat="1" ht="30" customHeight="1" thickBot="1" x14ac:dyDescent="0.35">
      <c r="B25" s="10" t="s">
        <v>56</v>
      </c>
      <c r="C25" s="116">
        <v>355</v>
      </c>
      <c r="D25" s="18"/>
      <c r="E25" s="115">
        <v>250</v>
      </c>
      <c r="F25" s="18"/>
      <c r="G25" s="116">
        <v>250</v>
      </c>
      <c r="H25" s="18"/>
      <c r="I25" s="115">
        <v>250</v>
      </c>
      <c r="K25" s="226">
        <v>0</v>
      </c>
      <c r="L25" s="78"/>
    </row>
    <row r="26" spans="1:12" s="5" customFormat="1" ht="30" customHeight="1" x14ac:dyDescent="0.3">
      <c r="A26" s="603" t="s">
        <v>6</v>
      </c>
      <c r="B26" s="603"/>
      <c r="C26" s="160">
        <f>SUM(C7:C25)</f>
        <v>249314.32</v>
      </c>
      <c r="D26" s="19"/>
      <c r="E26" s="160">
        <f>SUM(E7:E25)</f>
        <v>185503.59</v>
      </c>
      <c r="F26" s="19"/>
      <c r="G26" s="160">
        <f>SUM(G7:G25)</f>
        <v>181751</v>
      </c>
      <c r="H26" s="19"/>
      <c r="I26" s="489">
        <f>SUM(I7:I25)</f>
        <v>445450</v>
      </c>
      <c r="K26" s="243">
        <f>SUM(K7:K25)</f>
        <v>0</v>
      </c>
      <c r="L26" s="192"/>
    </row>
    <row r="27" spans="1:12" s="5" customFormat="1" ht="30" customHeight="1" thickBot="1" x14ac:dyDescent="0.35">
      <c r="B27" s="32" t="s">
        <v>7</v>
      </c>
      <c r="C27" s="161">
        <v>664913.51</v>
      </c>
      <c r="D27" s="20"/>
      <c r="E27" s="161">
        <v>860099</v>
      </c>
      <c r="F27" s="20"/>
      <c r="G27" s="161">
        <v>650394.43000000005</v>
      </c>
      <c r="H27" s="20"/>
      <c r="I27" s="161">
        <v>721075</v>
      </c>
      <c r="K27" s="238">
        <v>0</v>
      </c>
      <c r="L27" s="183"/>
    </row>
    <row r="28" spans="1:12" s="5" customFormat="1" ht="30" customHeight="1" x14ac:dyDescent="0.3">
      <c r="B28" s="60" t="s">
        <v>130</v>
      </c>
      <c r="C28" s="160">
        <f>SUM(C26:C27)</f>
        <v>914227.83000000007</v>
      </c>
      <c r="D28" s="19"/>
      <c r="E28" s="160">
        <f>SUM(E26:E27)</f>
        <v>1045602.59</v>
      </c>
      <c r="F28" s="19"/>
      <c r="G28" s="160">
        <f>SUM(G26:G27)</f>
        <v>832145.43</v>
      </c>
      <c r="H28" s="19"/>
      <c r="I28" s="160">
        <f>SUM(I26:I27)</f>
        <v>1166525</v>
      </c>
      <c r="K28" s="243">
        <f>SUM(K26:K27)</f>
        <v>0</v>
      </c>
      <c r="L28" s="192"/>
    </row>
    <row r="29" spans="1:12" s="5" customFormat="1" ht="30" customHeight="1" thickBot="1" x14ac:dyDescent="0.35">
      <c r="A29" s="603" t="s">
        <v>61</v>
      </c>
      <c r="B29" s="603"/>
      <c r="C29" s="119">
        <v>850000</v>
      </c>
      <c r="D29" s="33"/>
      <c r="E29" s="119">
        <v>930000</v>
      </c>
      <c r="F29" s="33"/>
      <c r="G29" s="119">
        <v>930000</v>
      </c>
      <c r="H29" s="33"/>
      <c r="I29" s="119">
        <v>930000</v>
      </c>
      <c r="K29" s="238">
        <v>0</v>
      </c>
      <c r="L29" s="183"/>
    </row>
    <row r="30" spans="1:12" s="27" customFormat="1" ht="39.950000000000003" customHeight="1" x14ac:dyDescent="0.3">
      <c r="A30" s="606" t="s">
        <v>62</v>
      </c>
      <c r="B30" s="606"/>
      <c r="C30" s="118">
        <f>SUM(C28:C29)</f>
        <v>1764227.83</v>
      </c>
      <c r="D30" s="244"/>
      <c r="E30" s="118">
        <f>SUM(E28:E29)</f>
        <v>1975602.5899999999</v>
      </c>
      <c r="F30" s="244"/>
      <c r="G30" s="118">
        <f>SUM(G28:G29)</f>
        <v>1762145.4300000002</v>
      </c>
      <c r="H30" s="244"/>
      <c r="I30" s="118">
        <f>SUM(I28:I29)</f>
        <v>2096525</v>
      </c>
      <c r="K30" s="227">
        <f>SUM(K28:K29)</f>
        <v>0</v>
      </c>
      <c r="L30" s="203"/>
    </row>
    <row r="31" spans="1:12" ht="30" customHeight="1" x14ac:dyDescent="0.25">
      <c r="B31" s="339"/>
    </row>
    <row r="32" spans="1:12" ht="30" hidden="1" customHeight="1" x14ac:dyDescent="0.25">
      <c r="B32" s="339"/>
      <c r="I32" s="173">
        <f>I26</f>
        <v>445450</v>
      </c>
    </row>
  </sheetData>
  <mergeCells count="5">
    <mergeCell ref="A2:I2"/>
    <mergeCell ref="A6:B6"/>
    <mergeCell ref="A26:B26"/>
    <mergeCell ref="A29:B29"/>
    <mergeCell ref="A30:B30"/>
  </mergeCells>
  <printOptions horizontalCentered="1"/>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Roman,Regular"&amp;16 21</oddFooter>
  </headerFooter>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39997558519241921"/>
  </sheetPr>
  <dimension ref="A2:O47"/>
  <sheetViews>
    <sheetView topLeftCell="A25" zoomScale="70" zoomScaleNormal="70" workbookViewId="0">
      <selection activeCell="I44" sqref="I44"/>
    </sheetView>
  </sheetViews>
  <sheetFormatPr defaultColWidth="9.140625" defaultRowHeight="30" customHeight="1" x14ac:dyDescent="0.25"/>
  <cols>
    <col min="1" max="1" width="5.7109375" style="1" customWidth="1"/>
    <col min="2" max="2" width="56.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customWidth="1"/>
    <col min="11" max="11" width="22.7109375" style="1" hidden="1" customWidth="1"/>
    <col min="12" max="12" width="11.7109375" style="1" hidden="1" customWidth="1"/>
    <col min="13" max="15" width="15.7109375" style="221" customWidth="1"/>
    <col min="16" max="16384" width="9.140625" style="1"/>
  </cols>
  <sheetData>
    <row r="2" spans="1:15" ht="30" customHeight="1" thickBot="1" x14ac:dyDescent="0.4">
      <c r="A2" s="601" t="s">
        <v>64</v>
      </c>
      <c r="B2" s="601"/>
      <c r="C2" s="601"/>
      <c r="D2" s="601"/>
      <c r="E2" s="601"/>
      <c r="F2" s="601"/>
      <c r="G2" s="601"/>
      <c r="H2" s="601"/>
      <c r="I2" s="601"/>
      <c r="K2" s="38"/>
      <c r="L2" s="38"/>
    </row>
    <row r="3" spans="1:15" s="2" customFormat="1" ht="30" customHeight="1" x14ac:dyDescent="0.3">
      <c r="I3" s="4"/>
      <c r="M3" s="411"/>
      <c r="N3" s="411"/>
      <c r="O3" s="411"/>
    </row>
    <row r="4" spans="1:15" s="3" customFormat="1" ht="30" customHeight="1" x14ac:dyDescent="0.3">
      <c r="A4" s="600" t="s">
        <v>4</v>
      </c>
      <c r="B4" s="600"/>
      <c r="C4" s="4" t="s">
        <v>0</v>
      </c>
      <c r="D4" s="22"/>
      <c r="E4" s="4" t="s">
        <v>1</v>
      </c>
      <c r="F4" s="22"/>
      <c r="G4" s="4" t="s">
        <v>2</v>
      </c>
      <c r="H4" s="22"/>
      <c r="I4" s="4" t="s">
        <v>131</v>
      </c>
      <c r="K4" s="91" t="s">
        <v>143</v>
      </c>
      <c r="L4" s="6" t="s">
        <v>361</v>
      </c>
      <c r="M4" s="118"/>
      <c r="N4" s="118"/>
      <c r="O4" s="118"/>
    </row>
    <row r="5" spans="1:15" ht="30" customHeight="1" x14ac:dyDescent="0.3">
      <c r="A5" s="6"/>
      <c r="B5" s="6"/>
      <c r="C5" s="7">
        <v>2022</v>
      </c>
      <c r="D5" s="23"/>
      <c r="E5" s="7">
        <v>2023</v>
      </c>
      <c r="F5" s="23"/>
      <c r="G5" s="7">
        <v>2023</v>
      </c>
      <c r="H5" s="23"/>
      <c r="I5" s="7">
        <v>2024</v>
      </c>
      <c r="J5" s="193"/>
      <c r="K5" s="73">
        <v>2020</v>
      </c>
      <c r="L5" s="194" t="s">
        <v>362</v>
      </c>
    </row>
    <row r="6" spans="1:15" s="3" customFormat="1" ht="30" customHeight="1" x14ac:dyDescent="0.3">
      <c r="A6" s="600" t="s">
        <v>65</v>
      </c>
      <c r="B6" s="600"/>
      <c r="D6" s="22"/>
      <c r="F6" s="22"/>
      <c r="H6" s="22"/>
      <c r="J6" s="195"/>
      <c r="K6" s="130"/>
      <c r="L6" s="205"/>
      <c r="M6" s="118"/>
      <c r="N6" s="118"/>
      <c r="O6" s="118"/>
    </row>
    <row r="7" spans="1:15" s="2" customFormat="1" ht="30" customHeight="1" x14ac:dyDescent="0.3">
      <c r="B7" s="8" t="s">
        <v>321</v>
      </c>
      <c r="C7" s="334"/>
      <c r="D7" s="338"/>
      <c r="E7" s="334"/>
      <c r="F7" s="338"/>
      <c r="G7" s="334"/>
      <c r="H7" s="338"/>
      <c r="I7" s="334"/>
      <c r="J7" s="136"/>
      <c r="K7" s="224">
        <v>0</v>
      </c>
      <c r="L7" s="79" t="e">
        <f>K7/I7</f>
        <v>#DIV/0!</v>
      </c>
      <c r="M7" s="411"/>
      <c r="N7" s="411"/>
      <c r="O7" s="411"/>
    </row>
    <row r="8" spans="1:15" s="2" customFormat="1" ht="30" customHeight="1" x14ac:dyDescent="0.3">
      <c r="B8" s="10" t="s">
        <v>178</v>
      </c>
      <c r="C8" s="115">
        <v>11225.59</v>
      </c>
      <c r="D8" s="17"/>
      <c r="E8" s="115">
        <v>13500</v>
      </c>
      <c r="F8" s="17"/>
      <c r="G8" s="115">
        <v>10000</v>
      </c>
      <c r="H8" s="17"/>
      <c r="I8" s="115">
        <v>13560</v>
      </c>
      <c r="J8" s="136"/>
      <c r="K8" s="225">
        <v>0</v>
      </c>
      <c r="L8" s="79">
        <f t="shared" ref="L8" si="0">K8/I8</f>
        <v>0</v>
      </c>
      <c r="M8" s="411"/>
      <c r="N8" s="411"/>
      <c r="O8" s="411"/>
    </row>
    <row r="9" spans="1:15" s="2" customFormat="1" ht="30" customHeight="1" x14ac:dyDescent="0.3">
      <c r="B9" s="490" t="s">
        <v>812</v>
      </c>
      <c r="C9" s="115"/>
      <c r="D9" s="17"/>
      <c r="E9" s="115"/>
      <c r="F9" s="17"/>
      <c r="G9" s="115"/>
      <c r="H9" s="17"/>
      <c r="I9" s="115">
        <v>60900</v>
      </c>
      <c r="J9" s="136"/>
      <c r="K9" s="225"/>
      <c r="L9" s="79"/>
      <c r="M9" s="411"/>
      <c r="N9" s="411"/>
      <c r="O9" s="411"/>
    </row>
    <row r="10" spans="1:15" s="2" customFormat="1" ht="30" customHeight="1" x14ac:dyDescent="0.3">
      <c r="B10" s="10" t="s">
        <v>66</v>
      </c>
      <c r="C10" s="115">
        <v>1954</v>
      </c>
      <c r="D10" s="17"/>
      <c r="E10" s="115">
        <v>2500</v>
      </c>
      <c r="F10" s="17"/>
      <c r="G10" s="115">
        <v>2000</v>
      </c>
      <c r="H10" s="17"/>
      <c r="I10" s="115">
        <v>3000</v>
      </c>
      <c r="J10" s="136"/>
      <c r="K10" s="225">
        <v>0</v>
      </c>
      <c r="L10" s="79">
        <f t="shared" ref="L10:L27" si="1">K10/I10</f>
        <v>0</v>
      </c>
      <c r="M10" s="411"/>
      <c r="N10" s="411"/>
      <c r="O10" s="411"/>
    </row>
    <row r="11" spans="1:15" s="2" customFormat="1" ht="30" customHeight="1" x14ac:dyDescent="0.3">
      <c r="B11" s="10" t="s">
        <v>286</v>
      </c>
      <c r="C11" s="115">
        <v>7596.64</v>
      </c>
      <c r="D11" s="17"/>
      <c r="E11" s="115">
        <v>3000</v>
      </c>
      <c r="F11" s="17"/>
      <c r="G11" s="115">
        <v>10000</v>
      </c>
      <c r="H11" s="17"/>
      <c r="I11" s="115">
        <v>3000</v>
      </c>
      <c r="J11" s="136"/>
      <c r="K11" s="225">
        <v>0</v>
      </c>
      <c r="L11" s="79">
        <f t="shared" si="1"/>
        <v>0</v>
      </c>
      <c r="M11" s="411"/>
      <c r="N11" s="411"/>
      <c r="O11" s="411"/>
    </row>
    <row r="12" spans="1:15" s="2" customFormat="1" ht="24.95" customHeight="1" x14ac:dyDescent="0.3">
      <c r="B12" s="10" t="s">
        <v>413</v>
      </c>
      <c r="C12" s="312"/>
      <c r="D12" s="314"/>
      <c r="E12" s="312"/>
      <c r="F12" s="314"/>
      <c r="G12" s="312"/>
      <c r="H12" s="314"/>
      <c r="I12" s="312"/>
      <c r="J12" s="136"/>
      <c r="K12" s="225"/>
      <c r="L12" s="79"/>
      <c r="M12" s="411"/>
      <c r="N12" s="411"/>
      <c r="O12" s="411"/>
    </row>
    <row r="13" spans="1:15" s="2" customFormat="1" ht="30" customHeight="1" x14ac:dyDescent="0.3">
      <c r="B13" s="296" t="s">
        <v>452</v>
      </c>
      <c r="C13" s="115">
        <v>353.36</v>
      </c>
      <c r="D13" s="17"/>
      <c r="E13" s="115">
        <v>2000</v>
      </c>
      <c r="F13" s="17"/>
      <c r="G13" s="115">
        <v>2000</v>
      </c>
      <c r="H13" s="17"/>
      <c r="I13" s="115">
        <v>2000</v>
      </c>
      <c r="J13" s="136"/>
      <c r="K13" s="225"/>
      <c r="L13" s="79"/>
      <c r="M13" s="411"/>
      <c r="N13" s="411"/>
      <c r="O13" s="411"/>
    </row>
    <row r="14" spans="1:15" s="2" customFormat="1" ht="30" customHeight="1" x14ac:dyDescent="0.3">
      <c r="B14" s="10" t="s">
        <v>488</v>
      </c>
      <c r="C14" s="115">
        <v>0</v>
      </c>
      <c r="D14" s="17"/>
      <c r="E14" s="115">
        <v>200</v>
      </c>
      <c r="F14" s="17"/>
      <c r="G14" s="115">
        <v>200</v>
      </c>
      <c r="H14" s="17"/>
      <c r="I14" s="115">
        <v>200</v>
      </c>
      <c r="J14" s="136"/>
      <c r="K14" s="225">
        <v>0</v>
      </c>
      <c r="L14" s="79">
        <f t="shared" si="1"/>
        <v>0</v>
      </c>
      <c r="M14" s="411"/>
      <c r="N14" s="411"/>
      <c r="O14" s="411"/>
    </row>
    <row r="15" spans="1:15" s="2" customFormat="1" ht="30" customHeight="1" x14ac:dyDescent="0.3">
      <c r="B15" s="10" t="s">
        <v>811</v>
      </c>
      <c r="C15" s="113"/>
      <c r="D15" s="16"/>
      <c r="E15" s="113"/>
      <c r="F15" s="16"/>
      <c r="G15" s="113"/>
      <c r="H15" s="16"/>
      <c r="I15" s="113">
        <v>10000</v>
      </c>
      <c r="J15" s="136"/>
      <c r="K15" s="225"/>
      <c r="L15" s="79"/>
      <c r="M15" s="411"/>
      <c r="N15" s="411"/>
      <c r="O15" s="411"/>
    </row>
    <row r="16" spans="1:15" s="2" customFormat="1" ht="30" customHeight="1" x14ac:dyDescent="0.3">
      <c r="B16" s="10" t="s">
        <v>179</v>
      </c>
      <c r="C16" s="113">
        <v>2669.38</v>
      </c>
      <c r="D16" s="16"/>
      <c r="E16" s="113">
        <v>3500</v>
      </c>
      <c r="F16" s="16"/>
      <c r="G16" s="113">
        <v>3000</v>
      </c>
      <c r="H16" s="16"/>
      <c r="I16" s="113">
        <v>3500</v>
      </c>
      <c r="J16" s="136"/>
      <c r="K16" s="225">
        <v>0</v>
      </c>
      <c r="L16" s="79">
        <f t="shared" si="1"/>
        <v>0</v>
      </c>
      <c r="M16" s="411"/>
      <c r="N16" s="411"/>
      <c r="O16" s="411"/>
    </row>
    <row r="17" spans="2:15" s="2" customFormat="1" ht="24.95" customHeight="1" x14ac:dyDescent="0.3">
      <c r="B17" s="10" t="s">
        <v>369</v>
      </c>
      <c r="C17" s="312"/>
      <c r="D17" s="314"/>
      <c r="E17" s="312"/>
      <c r="F17" s="314"/>
      <c r="G17" s="312"/>
      <c r="H17" s="314"/>
      <c r="I17" s="312"/>
      <c r="J17" s="136"/>
      <c r="K17" s="229"/>
      <c r="L17" s="246"/>
      <c r="M17" s="411"/>
      <c r="N17" s="411"/>
      <c r="O17" s="411"/>
    </row>
    <row r="18" spans="2:15" s="2" customFormat="1" ht="30" customHeight="1" x14ac:dyDescent="0.3">
      <c r="B18" s="296" t="s">
        <v>453</v>
      </c>
      <c r="C18" s="115">
        <v>60015</v>
      </c>
      <c r="D18" s="17"/>
      <c r="E18" s="115">
        <v>59600</v>
      </c>
      <c r="F18" s="17"/>
      <c r="G18" s="115">
        <v>61000</v>
      </c>
      <c r="H18" s="17"/>
      <c r="I18" s="115">
        <v>62600</v>
      </c>
      <c r="J18" s="136"/>
      <c r="K18" s="225">
        <v>0</v>
      </c>
      <c r="L18" s="79"/>
      <c r="M18" s="411"/>
      <c r="N18" s="411"/>
      <c r="O18" s="411"/>
    </row>
    <row r="19" spans="2:15" s="2" customFormat="1" ht="30" customHeight="1" x14ac:dyDescent="0.3">
      <c r="B19" s="296" t="s">
        <v>454</v>
      </c>
      <c r="C19" s="115">
        <v>30429.57</v>
      </c>
      <c r="D19" s="17"/>
      <c r="E19" s="115">
        <v>28100</v>
      </c>
      <c r="F19" s="17"/>
      <c r="G19" s="115">
        <v>33300</v>
      </c>
      <c r="H19" s="17"/>
      <c r="I19" s="115">
        <v>33200</v>
      </c>
      <c r="J19" s="136"/>
      <c r="K19" s="225">
        <v>0</v>
      </c>
      <c r="L19" s="79"/>
      <c r="M19" s="411"/>
      <c r="N19" s="411"/>
      <c r="O19" s="411"/>
    </row>
    <row r="20" spans="2:15" s="2" customFormat="1" ht="30" customHeight="1" x14ac:dyDescent="0.3">
      <c r="B20" s="296" t="s">
        <v>813</v>
      </c>
      <c r="C20" s="115"/>
      <c r="D20" s="17"/>
      <c r="E20" s="115"/>
      <c r="F20" s="17"/>
      <c r="G20" s="115"/>
      <c r="H20" s="17"/>
      <c r="I20" s="115">
        <v>4317</v>
      </c>
      <c r="J20" s="136"/>
      <c r="K20" s="225"/>
      <c r="L20" s="79"/>
      <c r="M20" s="411"/>
      <c r="N20" s="411"/>
      <c r="O20" s="411"/>
    </row>
    <row r="21" spans="2:15" s="2" customFormat="1" ht="30" customHeight="1" x14ac:dyDescent="0.3">
      <c r="B21" s="296" t="s">
        <v>711</v>
      </c>
      <c r="C21" s="115">
        <v>15123.76</v>
      </c>
      <c r="D21" s="17"/>
      <c r="E21" s="115">
        <v>17600</v>
      </c>
      <c r="F21" s="17"/>
      <c r="G21" s="115">
        <v>18000</v>
      </c>
      <c r="H21" s="17"/>
      <c r="I21" s="115">
        <v>19200</v>
      </c>
      <c r="J21" s="136"/>
      <c r="K21" s="225">
        <v>0</v>
      </c>
      <c r="L21" s="79"/>
      <c r="M21" s="411"/>
      <c r="N21" s="411"/>
      <c r="O21" s="411"/>
    </row>
    <row r="22" spans="2:15" s="2" customFormat="1" ht="30" customHeight="1" x14ac:dyDescent="0.3">
      <c r="B22" s="296" t="s">
        <v>814</v>
      </c>
      <c r="C22" s="115"/>
      <c r="D22" s="17"/>
      <c r="E22" s="115"/>
      <c r="F22" s="17"/>
      <c r="G22" s="115"/>
      <c r="H22" s="17"/>
      <c r="I22" s="115">
        <v>2472</v>
      </c>
      <c r="J22" s="136"/>
      <c r="K22" s="225"/>
      <c r="L22" s="79"/>
      <c r="M22" s="411"/>
      <c r="N22" s="411"/>
      <c r="O22" s="411"/>
    </row>
    <row r="23" spans="2:15" s="2" customFormat="1" ht="30" customHeight="1" x14ac:dyDescent="0.3">
      <c r="B23" s="10" t="s">
        <v>180</v>
      </c>
      <c r="C23" s="115">
        <v>649.34</v>
      </c>
      <c r="D23" s="17"/>
      <c r="E23" s="115">
        <v>1000</v>
      </c>
      <c r="F23" s="17"/>
      <c r="G23" s="115">
        <v>1000</v>
      </c>
      <c r="H23" s="17"/>
      <c r="I23" s="115">
        <v>1500</v>
      </c>
      <c r="J23" s="136"/>
      <c r="K23" s="225">
        <v>0</v>
      </c>
      <c r="L23" s="79">
        <f t="shared" si="1"/>
        <v>0</v>
      </c>
      <c r="M23" s="411"/>
      <c r="N23" s="411"/>
      <c r="O23" s="411"/>
    </row>
    <row r="24" spans="2:15" s="2" customFormat="1" ht="24.95" customHeight="1" x14ac:dyDescent="0.3">
      <c r="B24" s="10" t="s">
        <v>423</v>
      </c>
      <c r="C24" s="315"/>
      <c r="D24" s="316"/>
      <c r="E24" s="315"/>
      <c r="F24" s="316"/>
      <c r="G24" s="315"/>
      <c r="H24" s="316"/>
      <c r="I24" s="315"/>
      <c r="J24" s="136"/>
      <c r="K24" s="224"/>
      <c r="L24" s="79"/>
      <c r="M24" s="411"/>
      <c r="N24" s="411"/>
      <c r="O24" s="411"/>
    </row>
    <row r="25" spans="2:15" s="2" customFormat="1" ht="50.1" customHeight="1" x14ac:dyDescent="0.3">
      <c r="B25" s="295" t="s">
        <v>626</v>
      </c>
      <c r="C25" s="113">
        <v>149825.35999999999</v>
      </c>
      <c r="D25" s="16"/>
      <c r="E25" s="113">
        <v>168000</v>
      </c>
      <c r="F25" s="16"/>
      <c r="G25" s="113">
        <v>162695</v>
      </c>
      <c r="H25" s="16"/>
      <c r="I25" s="113">
        <v>176000</v>
      </c>
      <c r="J25" s="136"/>
      <c r="K25" s="224">
        <v>0</v>
      </c>
      <c r="L25" s="79"/>
      <c r="M25" s="411"/>
      <c r="N25" s="411"/>
      <c r="O25" s="411"/>
    </row>
    <row r="26" spans="2:15" s="2" customFormat="1" ht="31.5" customHeight="1" x14ac:dyDescent="0.3">
      <c r="B26" s="291" t="s">
        <v>790</v>
      </c>
      <c r="C26" s="113"/>
      <c r="D26" s="16"/>
      <c r="E26" s="113">
        <v>7455</v>
      </c>
      <c r="F26" s="16"/>
      <c r="G26" s="113">
        <v>7455</v>
      </c>
      <c r="H26" s="16"/>
      <c r="I26" s="113">
        <v>7828</v>
      </c>
      <c r="J26" s="136"/>
      <c r="K26" s="224"/>
      <c r="L26" s="79"/>
      <c r="M26" s="411"/>
      <c r="N26" s="411"/>
      <c r="O26" s="411"/>
    </row>
    <row r="27" spans="2:15" s="2" customFormat="1" ht="30" customHeight="1" x14ac:dyDescent="0.3">
      <c r="B27" s="293" t="s">
        <v>424</v>
      </c>
      <c r="C27" s="113">
        <v>56058.96</v>
      </c>
      <c r="D27" s="16"/>
      <c r="E27" s="113">
        <v>57745</v>
      </c>
      <c r="F27" s="16"/>
      <c r="G27" s="113">
        <v>56060</v>
      </c>
      <c r="H27" s="16"/>
      <c r="I27" s="113">
        <v>57745</v>
      </c>
      <c r="J27" s="204"/>
      <c r="K27" s="224">
        <v>0</v>
      </c>
      <c r="L27" s="79">
        <f t="shared" si="1"/>
        <v>0</v>
      </c>
      <c r="M27" s="411"/>
      <c r="N27" s="411"/>
      <c r="O27" s="411"/>
    </row>
    <row r="28" spans="2:15" s="2" customFormat="1" ht="30" customHeight="1" x14ac:dyDescent="0.3">
      <c r="B28" s="293" t="s">
        <v>816</v>
      </c>
      <c r="C28" s="113"/>
      <c r="D28" s="16"/>
      <c r="E28" s="113"/>
      <c r="F28" s="16"/>
      <c r="G28" s="113"/>
      <c r="H28" s="16"/>
      <c r="I28" s="113">
        <v>17255</v>
      </c>
      <c r="J28" s="204"/>
      <c r="K28" s="224"/>
      <c r="L28" s="79"/>
      <c r="M28" s="411"/>
      <c r="N28" s="411"/>
      <c r="O28" s="411"/>
    </row>
    <row r="29" spans="2:15" s="2" customFormat="1" ht="30" customHeight="1" x14ac:dyDescent="0.3">
      <c r="B29" s="293" t="s">
        <v>815</v>
      </c>
      <c r="C29" s="113"/>
      <c r="D29" s="16"/>
      <c r="E29" s="113"/>
      <c r="F29" s="16"/>
      <c r="G29" s="113"/>
      <c r="H29" s="16"/>
      <c r="I29" s="113">
        <v>15056</v>
      </c>
      <c r="J29" s="204"/>
      <c r="K29" s="224"/>
      <c r="L29" s="79"/>
      <c r="M29" s="411"/>
      <c r="N29" s="411"/>
      <c r="O29" s="411"/>
    </row>
    <row r="30" spans="2:15" s="2" customFormat="1" ht="30" customHeight="1" x14ac:dyDescent="0.3">
      <c r="B30" s="293" t="s">
        <v>818</v>
      </c>
      <c r="C30" s="113"/>
      <c r="D30" s="16"/>
      <c r="E30" s="113"/>
      <c r="F30" s="16"/>
      <c r="G30" s="113"/>
      <c r="H30" s="16"/>
      <c r="I30" s="113"/>
      <c r="J30" s="204"/>
      <c r="K30" s="224"/>
      <c r="L30" s="79"/>
      <c r="M30" s="411"/>
      <c r="N30" s="411"/>
      <c r="O30" s="411"/>
    </row>
    <row r="31" spans="2:15" s="2" customFormat="1" ht="30" customHeight="1" x14ac:dyDescent="0.3">
      <c r="B31" s="293" t="s">
        <v>817</v>
      </c>
      <c r="C31" s="113"/>
      <c r="D31" s="16"/>
      <c r="E31" s="113"/>
      <c r="F31" s="16"/>
      <c r="G31" s="113"/>
      <c r="H31" s="16"/>
      <c r="I31" s="113">
        <v>0</v>
      </c>
      <c r="J31" s="204"/>
      <c r="K31" s="224"/>
      <c r="L31" s="79"/>
      <c r="M31" s="411"/>
      <c r="N31" s="411"/>
      <c r="O31" s="411"/>
    </row>
    <row r="32" spans="2:15" s="2" customFormat="1" ht="30" customHeight="1" x14ac:dyDescent="0.3">
      <c r="B32" s="293" t="s">
        <v>819</v>
      </c>
      <c r="C32" s="113"/>
      <c r="D32" s="16"/>
      <c r="E32" s="113"/>
      <c r="F32" s="16"/>
      <c r="G32" s="113"/>
      <c r="H32" s="16"/>
      <c r="I32" s="113">
        <v>0</v>
      </c>
      <c r="J32" s="204"/>
      <c r="K32" s="224"/>
      <c r="L32" s="79"/>
      <c r="M32" s="411"/>
      <c r="N32" s="411"/>
      <c r="O32" s="411"/>
    </row>
    <row r="33" spans="1:15" s="2" customFormat="1" ht="30" customHeight="1" x14ac:dyDescent="0.3">
      <c r="B33" s="35" t="s">
        <v>432</v>
      </c>
      <c r="C33" s="113">
        <v>5646.12</v>
      </c>
      <c r="D33" s="16"/>
      <c r="E33" s="113">
        <v>3500</v>
      </c>
      <c r="F33" s="16"/>
      <c r="G33" s="113">
        <v>3500</v>
      </c>
      <c r="H33" s="16"/>
      <c r="I33" s="113">
        <v>4000</v>
      </c>
      <c r="J33" s="204"/>
      <c r="K33" s="224"/>
      <c r="L33" s="79"/>
      <c r="M33" s="411"/>
      <c r="N33" s="411"/>
      <c r="O33" s="411"/>
    </row>
    <row r="34" spans="1:15" s="2" customFormat="1" ht="30" customHeight="1" x14ac:dyDescent="0.3">
      <c r="B34" s="10" t="s">
        <v>159</v>
      </c>
      <c r="C34" s="115">
        <v>3486.65</v>
      </c>
      <c r="D34" s="17"/>
      <c r="E34" s="115">
        <v>2500</v>
      </c>
      <c r="F34" s="17"/>
      <c r="G34" s="115">
        <v>2500</v>
      </c>
      <c r="H34" s="17"/>
      <c r="I34" s="115">
        <v>2500</v>
      </c>
      <c r="J34" s="136"/>
      <c r="K34" s="225">
        <v>0</v>
      </c>
      <c r="L34" s="79">
        <f t="shared" ref="L34:L44" si="2">K34/I34</f>
        <v>0</v>
      </c>
      <c r="M34" s="411"/>
      <c r="N34" s="411"/>
      <c r="O34" s="411"/>
    </row>
    <row r="35" spans="1:15" s="2" customFormat="1" ht="30" customHeight="1" x14ac:dyDescent="0.3">
      <c r="B35" s="10" t="s">
        <v>160</v>
      </c>
      <c r="C35" s="115">
        <v>4.95</v>
      </c>
      <c r="D35" s="17"/>
      <c r="E35" s="115">
        <v>2000</v>
      </c>
      <c r="F35" s="17"/>
      <c r="G35" s="115">
        <v>2000</v>
      </c>
      <c r="H35" s="17"/>
      <c r="I35" s="115">
        <v>2000</v>
      </c>
      <c r="J35" s="136"/>
      <c r="K35" s="225">
        <v>0</v>
      </c>
      <c r="L35" s="79">
        <f t="shared" si="2"/>
        <v>0</v>
      </c>
      <c r="M35" s="411"/>
      <c r="N35" s="411"/>
      <c r="O35" s="411"/>
    </row>
    <row r="36" spans="1:15" s="2" customFormat="1" ht="24.95" customHeight="1" x14ac:dyDescent="0.3">
      <c r="B36" s="10" t="s">
        <v>314</v>
      </c>
      <c r="C36" s="312"/>
      <c r="D36" s="314"/>
      <c r="E36" s="312"/>
      <c r="F36" s="314"/>
      <c r="G36" s="312"/>
      <c r="H36" s="314"/>
      <c r="I36" s="312"/>
      <c r="J36" s="136"/>
      <c r="K36" s="229"/>
      <c r="L36" s="246"/>
      <c r="M36" s="411"/>
      <c r="N36" s="411"/>
      <c r="O36" s="411"/>
    </row>
    <row r="37" spans="1:15" s="2" customFormat="1" ht="30" customHeight="1" x14ac:dyDescent="0.3">
      <c r="B37" s="296" t="s">
        <v>455</v>
      </c>
      <c r="C37" s="115">
        <v>5515.2</v>
      </c>
      <c r="D37" s="17"/>
      <c r="E37" s="115">
        <v>6500</v>
      </c>
      <c r="F37" s="17"/>
      <c r="G37" s="115">
        <v>6500</v>
      </c>
      <c r="H37" s="17"/>
      <c r="I37" s="115">
        <v>6800</v>
      </c>
      <c r="J37" s="136"/>
      <c r="K37" s="225">
        <v>0</v>
      </c>
      <c r="L37" s="79">
        <f t="shared" si="2"/>
        <v>0</v>
      </c>
      <c r="M37" s="411"/>
      <c r="N37" s="411"/>
      <c r="O37" s="411"/>
    </row>
    <row r="38" spans="1:15" s="2" customFormat="1" ht="24.95" customHeight="1" x14ac:dyDescent="0.3">
      <c r="B38" s="10" t="s">
        <v>316</v>
      </c>
      <c r="C38" s="312"/>
      <c r="D38" s="314"/>
      <c r="E38" s="312"/>
      <c r="F38" s="314"/>
      <c r="G38" s="312"/>
      <c r="H38" s="314"/>
      <c r="I38" s="312"/>
      <c r="J38" s="136"/>
      <c r="K38" s="229"/>
      <c r="L38" s="246"/>
      <c r="M38" s="411"/>
      <c r="N38" s="411"/>
      <c r="O38" s="411"/>
    </row>
    <row r="39" spans="1:15" s="2" customFormat="1" ht="30" customHeight="1" x14ac:dyDescent="0.3">
      <c r="B39" s="296" t="s">
        <v>456</v>
      </c>
      <c r="C39" s="167">
        <v>12081.45</v>
      </c>
      <c r="D39" s="41"/>
      <c r="E39" s="167">
        <v>18000</v>
      </c>
      <c r="F39" s="41"/>
      <c r="G39" s="167">
        <v>15000</v>
      </c>
      <c r="H39" s="41"/>
      <c r="I39" s="167">
        <v>18000</v>
      </c>
      <c r="J39" s="136"/>
      <c r="K39" s="231">
        <v>0</v>
      </c>
      <c r="L39" s="79">
        <f t="shared" si="2"/>
        <v>0</v>
      </c>
      <c r="M39" s="411"/>
      <c r="N39" s="411"/>
      <c r="O39" s="411"/>
    </row>
    <row r="40" spans="1:15" s="2" customFormat="1" ht="30" customHeight="1" x14ac:dyDescent="0.3">
      <c r="B40" s="296" t="s">
        <v>457</v>
      </c>
      <c r="C40" s="167">
        <v>3576.79</v>
      </c>
      <c r="D40" s="41"/>
      <c r="E40" s="167">
        <v>3500</v>
      </c>
      <c r="F40" s="41"/>
      <c r="G40" s="167">
        <v>3500</v>
      </c>
      <c r="H40" s="41"/>
      <c r="I40" s="167">
        <v>3500</v>
      </c>
      <c r="J40" s="136"/>
      <c r="K40" s="231">
        <v>0</v>
      </c>
      <c r="L40" s="79">
        <f t="shared" si="2"/>
        <v>0</v>
      </c>
      <c r="M40" s="411"/>
      <c r="N40" s="411"/>
      <c r="O40" s="411"/>
    </row>
    <row r="41" spans="1:15" s="2" customFormat="1" ht="30" customHeight="1" x14ac:dyDescent="0.3">
      <c r="B41" s="296" t="s">
        <v>458</v>
      </c>
      <c r="C41" s="167">
        <v>968.3</v>
      </c>
      <c r="D41" s="41"/>
      <c r="E41" s="167">
        <v>2400</v>
      </c>
      <c r="F41" s="41"/>
      <c r="G41" s="167">
        <v>2400</v>
      </c>
      <c r="H41" s="41"/>
      <c r="I41" s="167">
        <v>2400</v>
      </c>
      <c r="J41" s="136"/>
      <c r="K41" s="231">
        <v>0</v>
      </c>
      <c r="L41" s="79">
        <f t="shared" si="2"/>
        <v>0</v>
      </c>
      <c r="M41" s="411"/>
      <c r="N41" s="411"/>
      <c r="O41" s="411"/>
    </row>
    <row r="42" spans="1:15" s="2" customFormat="1" ht="30" customHeight="1" x14ac:dyDescent="0.3">
      <c r="B42" s="296" t="s">
        <v>459</v>
      </c>
      <c r="C42" s="167">
        <v>26688.15</v>
      </c>
      <c r="D42" s="41"/>
      <c r="E42" s="167">
        <v>26700</v>
      </c>
      <c r="F42" s="41"/>
      <c r="G42" s="167">
        <v>16000</v>
      </c>
      <c r="H42" s="41"/>
      <c r="I42" s="167">
        <v>12596</v>
      </c>
      <c r="J42" s="136"/>
      <c r="K42" s="231">
        <v>0</v>
      </c>
      <c r="L42" s="79">
        <f t="shared" si="2"/>
        <v>0</v>
      </c>
      <c r="M42" s="411"/>
      <c r="N42" s="411"/>
      <c r="O42" s="411"/>
    </row>
    <row r="43" spans="1:15" s="2" customFormat="1" ht="30" customHeight="1" x14ac:dyDescent="0.3">
      <c r="B43" s="296" t="s">
        <v>820</v>
      </c>
      <c r="C43" s="167"/>
      <c r="D43" s="41"/>
      <c r="E43" s="167"/>
      <c r="F43" s="41"/>
      <c r="G43" s="167"/>
      <c r="H43" s="41"/>
      <c r="I43" s="167">
        <v>140000</v>
      </c>
      <c r="J43" s="136"/>
      <c r="K43" s="231"/>
      <c r="L43" s="98"/>
      <c r="M43" s="411"/>
      <c r="N43" s="411"/>
      <c r="O43" s="411"/>
    </row>
    <row r="44" spans="1:15" s="2" customFormat="1" ht="30" customHeight="1" thickBot="1" x14ac:dyDescent="0.35">
      <c r="B44" s="10" t="s">
        <v>67</v>
      </c>
      <c r="C44" s="116">
        <v>199.74</v>
      </c>
      <c r="D44" s="18"/>
      <c r="E44" s="116">
        <v>1000</v>
      </c>
      <c r="F44" s="18"/>
      <c r="G44" s="116">
        <v>1000</v>
      </c>
      <c r="H44" s="18"/>
      <c r="I44" s="116">
        <v>1000</v>
      </c>
      <c r="J44" s="136"/>
      <c r="K44" s="226">
        <v>0</v>
      </c>
      <c r="L44" s="127">
        <f t="shared" si="2"/>
        <v>0</v>
      </c>
      <c r="M44" s="411"/>
      <c r="N44" s="411"/>
      <c r="O44" s="411"/>
    </row>
    <row r="45" spans="1:15" s="5" customFormat="1" ht="30" customHeight="1" x14ac:dyDescent="0.3">
      <c r="A45" s="600" t="s">
        <v>68</v>
      </c>
      <c r="B45" s="600"/>
      <c r="C45" s="118">
        <f>SUM(C7:C44)</f>
        <v>394068.31000000006</v>
      </c>
      <c r="D45" s="21"/>
      <c r="E45" s="118">
        <f>SUM(E7:E44)</f>
        <v>430300</v>
      </c>
      <c r="F45" s="21"/>
      <c r="G45" s="118">
        <f>SUM(G7:G44)</f>
        <v>419110</v>
      </c>
      <c r="H45" s="21"/>
      <c r="I45" s="118">
        <f>SUM(I7:I44)</f>
        <v>686129</v>
      </c>
      <c r="J45" s="196"/>
      <c r="K45" s="227">
        <f>SUM(K7:K44)</f>
        <v>0</v>
      </c>
      <c r="M45" s="118"/>
      <c r="N45" s="118"/>
      <c r="O45" s="118"/>
    </row>
    <row r="46" spans="1:15" ht="30" customHeight="1" x14ac:dyDescent="0.3">
      <c r="H46" s="404"/>
      <c r="I46" s="40"/>
    </row>
    <row r="47" spans="1:15" s="26" customFormat="1" ht="30" hidden="1" customHeight="1" x14ac:dyDescent="0.3">
      <c r="B47" s="417" t="s">
        <v>725</v>
      </c>
      <c r="C47" s="418">
        <f>(I45-E45)/E45</f>
        <v>0.59453636997443648</v>
      </c>
      <c r="M47" s="411"/>
      <c r="N47" s="411"/>
      <c r="O47" s="411"/>
    </row>
  </sheetData>
  <mergeCells count="4">
    <mergeCell ref="A2:I2"/>
    <mergeCell ref="A4:B4"/>
    <mergeCell ref="A6:B6"/>
    <mergeCell ref="A45:B45"/>
  </mergeCells>
  <printOptions horizontalCentered="1"/>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Roman,Regular"&amp;16 22</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39997558519241921"/>
  </sheetPr>
  <dimension ref="A2:P37"/>
  <sheetViews>
    <sheetView zoomScale="70" zoomScaleNormal="70" workbookViewId="0">
      <selection activeCell="I19" sqref="I19"/>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21" customWidth="1"/>
    <col min="16" max="16384" width="9.140625" style="1"/>
  </cols>
  <sheetData>
    <row r="2" spans="1:16" ht="30" customHeight="1" thickBot="1" x14ac:dyDescent="0.4">
      <c r="A2" s="601" t="s">
        <v>64</v>
      </c>
      <c r="B2" s="601"/>
      <c r="C2" s="601"/>
      <c r="D2" s="601"/>
      <c r="E2" s="601"/>
      <c r="F2" s="601"/>
      <c r="G2" s="601"/>
      <c r="H2" s="601"/>
      <c r="I2" s="601"/>
      <c r="K2" s="38"/>
      <c r="L2" s="38"/>
    </row>
    <row r="3" spans="1:16" s="2" customFormat="1" ht="30" customHeight="1" x14ac:dyDescent="0.3">
      <c r="M3" s="411"/>
      <c r="N3" s="411"/>
      <c r="O3" s="411"/>
    </row>
    <row r="4" spans="1:16" s="3" customFormat="1" ht="30" customHeight="1" x14ac:dyDescent="0.3">
      <c r="A4" s="600" t="s">
        <v>4</v>
      </c>
      <c r="B4" s="600"/>
      <c r="C4" s="4" t="s">
        <v>0</v>
      </c>
      <c r="D4" s="22"/>
      <c r="E4" s="4" t="s">
        <v>1</v>
      </c>
      <c r="F4" s="22"/>
      <c r="G4" s="4" t="s">
        <v>2</v>
      </c>
      <c r="H4" s="22"/>
      <c r="I4" s="4" t="s">
        <v>1</v>
      </c>
      <c r="K4" s="74" t="s">
        <v>143</v>
      </c>
      <c r="L4" s="6" t="s">
        <v>361</v>
      </c>
      <c r="M4" s="118"/>
      <c r="N4" s="118"/>
      <c r="O4" s="118"/>
    </row>
    <row r="5" spans="1:16" ht="30" customHeight="1" x14ac:dyDescent="0.3">
      <c r="A5" s="6"/>
      <c r="B5" s="6"/>
      <c r="C5" s="7">
        <v>2022</v>
      </c>
      <c r="D5" s="23"/>
      <c r="E5" s="7">
        <v>2023</v>
      </c>
      <c r="F5" s="23"/>
      <c r="G5" s="7">
        <v>2023</v>
      </c>
      <c r="H5" s="23"/>
      <c r="I5" s="7">
        <v>2024</v>
      </c>
      <c r="J5" s="193"/>
      <c r="K5" s="73">
        <v>2020</v>
      </c>
      <c r="L5" s="194" t="s">
        <v>362</v>
      </c>
    </row>
    <row r="6" spans="1:16" s="5" customFormat="1" ht="30" customHeight="1" x14ac:dyDescent="0.3">
      <c r="A6" s="600" t="s">
        <v>69</v>
      </c>
      <c r="B6" s="600"/>
      <c r="E6" s="84"/>
      <c r="G6" s="84"/>
      <c r="I6" s="84"/>
      <c r="K6" s="92"/>
      <c r="M6" s="118"/>
      <c r="N6" s="118"/>
      <c r="O6" s="118"/>
    </row>
    <row r="7" spans="1:16" s="2" customFormat="1" ht="30" customHeight="1" x14ac:dyDescent="0.3">
      <c r="B7" s="8" t="s">
        <v>181</v>
      </c>
      <c r="C7" s="113">
        <v>4026.53</v>
      </c>
      <c r="D7" s="16"/>
      <c r="E7" s="113">
        <v>2500</v>
      </c>
      <c r="F7" s="16"/>
      <c r="G7" s="113">
        <v>3200</v>
      </c>
      <c r="H7" s="16"/>
      <c r="I7" s="113">
        <v>2500</v>
      </c>
      <c r="J7" s="136"/>
      <c r="K7" s="224">
        <v>0</v>
      </c>
      <c r="L7" s="77">
        <f>K7/I7</f>
        <v>0</v>
      </c>
      <c r="M7" s="411"/>
      <c r="N7" s="411"/>
      <c r="O7" s="411"/>
      <c r="P7" s="134"/>
    </row>
    <row r="8" spans="1:16" s="2" customFormat="1" ht="30" customHeight="1" x14ac:dyDescent="0.3">
      <c r="B8" s="10" t="s">
        <v>322</v>
      </c>
      <c r="C8" s="115">
        <v>2400</v>
      </c>
      <c r="D8" s="17"/>
      <c r="E8" s="115">
        <v>4900</v>
      </c>
      <c r="F8" s="17"/>
      <c r="G8" s="115">
        <v>4900</v>
      </c>
      <c r="H8" s="17"/>
      <c r="I8" s="115">
        <v>4900</v>
      </c>
      <c r="J8" s="136"/>
      <c r="K8" s="225">
        <v>0</v>
      </c>
      <c r="L8" s="77">
        <f>K8/I8</f>
        <v>0</v>
      </c>
      <c r="M8" s="411"/>
      <c r="N8" s="411"/>
      <c r="O8" s="411"/>
    </row>
    <row r="9" spans="1:16" s="2" customFormat="1" ht="30" customHeight="1" x14ac:dyDescent="0.3">
      <c r="B9" s="10" t="s">
        <v>182</v>
      </c>
      <c r="C9" s="115">
        <v>423.53</v>
      </c>
      <c r="D9" s="17"/>
      <c r="E9" s="115">
        <v>1750</v>
      </c>
      <c r="F9" s="17"/>
      <c r="G9" s="115">
        <v>1500</v>
      </c>
      <c r="H9" s="17"/>
      <c r="I9" s="115">
        <v>1750</v>
      </c>
      <c r="J9" s="136"/>
      <c r="K9" s="225">
        <v>0</v>
      </c>
      <c r="L9" s="77">
        <f t="shared" ref="L9" si="0">K9/I9</f>
        <v>0</v>
      </c>
      <c r="M9" s="411"/>
      <c r="N9" s="411"/>
      <c r="O9" s="411"/>
    </row>
    <row r="10" spans="1:16" s="2" customFormat="1" ht="24.95" customHeight="1" x14ac:dyDescent="0.3">
      <c r="B10" s="10" t="s">
        <v>369</v>
      </c>
      <c r="C10" s="312"/>
      <c r="D10" s="314"/>
      <c r="E10" s="312"/>
      <c r="F10" s="314"/>
      <c r="G10" s="312"/>
      <c r="H10" s="314"/>
      <c r="I10" s="312"/>
      <c r="J10" s="136"/>
      <c r="K10" s="229"/>
      <c r="L10" s="197"/>
      <c r="M10" s="411"/>
      <c r="N10" s="411"/>
      <c r="O10" s="411"/>
    </row>
    <row r="11" spans="1:16" s="2" customFormat="1" ht="30" customHeight="1" x14ac:dyDescent="0.3">
      <c r="B11" s="296" t="s">
        <v>460</v>
      </c>
      <c r="C11" s="115">
        <v>29426.92</v>
      </c>
      <c r="D11" s="17"/>
      <c r="E11" s="115">
        <v>30000</v>
      </c>
      <c r="F11" s="17"/>
      <c r="G11" s="115">
        <v>28600</v>
      </c>
      <c r="H11" s="17"/>
      <c r="I11" s="115">
        <v>30000</v>
      </c>
      <c r="J11" s="136"/>
      <c r="K11" s="225">
        <v>0</v>
      </c>
      <c r="L11" s="77"/>
      <c r="M11" s="411"/>
      <c r="N11" s="411"/>
      <c r="O11" s="411"/>
    </row>
    <row r="12" spans="1:16" s="2" customFormat="1" ht="30" customHeight="1" x14ac:dyDescent="0.3">
      <c r="B12" s="296" t="s">
        <v>461</v>
      </c>
      <c r="C12" s="115">
        <v>16524.8</v>
      </c>
      <c r="D12" s="17"/>
      <c r="E12" s="115">
        <v>15900</v>
      </c>
      <c r="F12" s="17"/>
      <c r="G12" s="115">
        <v>15900</v>
      </c>
      <c r="H12" s="17"/>
      <c r="I12" s="115">
        <v>15900</v>
      </c>
      <c r="J12" s="136"/>
      <c r="K12" s="225">
        <v>0</v>
      </c>
      <c r="L12" s="77"/>
      <c r="M12" s="411"/>
      <c r="N12" s="411"/>
      <c r="O12" s="411"/>
    </row>
    <row r="13" spans="1:16" s="2" customFormat="1" ht="30" customHeight="1" x14ac:dyDescent="0.3">
      <c r="B13" s="296" t="s">
        <v>712</v>
      </c>
      <c r="C13" s="115">
        <v>8310.36</v>
      </c>
      <c r="D13" s="17"/>
      <c r="E13" s="115">
        <v>9550</v>
      </c>
      <c r="F13" s="17"/>
      <c r="G13" s="115">
        <v>8500</v>
      </c>
      <c r="H13" s="17"/>
      <c r="I13" s="115">
        <v>9550</v>
      </c>
      <c r="J13" s="136"/>
      <c r="K13" s="225">
        <v>0</v>
      </c>
      <c r="L13" s="77"/>
      <c r="M13" s="411"/>
      <c r="N13" s="411"/>
      <c r="O13" s="411"/>
    </row>
    <row r="14" spans="1:16" s="2" customFormat="1" ht="30" customHeight="1" x14ac:dyDescent="0.3">
      <c r="B14" s="10" t="s">
        <v>183</v>
      </c>
      <c r="C14" s="115">
        <v>338</v>
      </c>
      <c r="D14" s="17"/>
      <c r="E14" s="115">
        <v>600</v>
      </c>
      <c r="F14" s="17"/>
      <c r="G14" s="115">
        <v>500</v>
      </c>
      <c r="H14" s="17"/>
      <c r="I14" s="115">
        <v>600</v>
      </c>
      <c r="J14" s="136"/>
      <c r="K14" s="225">
        <v>0</v>
      </c>
      <c r="L14" s="77">
        <f>K14/I14</f>
        <v>0</v>
      </c>
      <c r="M14" s="411"/>
      <c r="N14" s="411"/>
      <c r="O14" s="411"/>
    </row>
    <row r="15" spans="1:16" s="2" customFormat="1" ht="24.95" customHeight="1" x14ac:dyDescent="0.3">
      <c r="B15" s="8" t="s">
        <v>423</v>
      </c>
      <c r="C15" s="315"/>
      <c r="D15" s="316"/>
      <c r="E15" s="315"/>
      <c r="F15" s="316"/>
      <c r="G15" s="315"/>
      <c r="H15" s="316"/>
      <c r="I15" s="315"/>
      <c r="J15" s="136"/>
      <c r="K15" s="224"/>
      <c r="L15" s="77"/>
      <c r="M15" s="411"/>
      <c r="N15" s="411"/>
      <c r="O15" s="411"/>
    </row>
    <row r="16" spans="1:16" s="2" customFormat="1" ht="34.9" customHeight="1" x14ac:dyDescent="0.3">
      <c r="B16" s="290" t="s">
        <v>789</v>
      </c>
      <c r="C16" s="113">
        <v>43995.91</v>
      </c>
      <c r="D16" s="16"/>
      <c r="E16" s="113">
        <v>54555</v>
      </c>
      <c r="F16" s="16"/>
      <c r="G16" s="113">
        <v>37784</v>
      </c>
      <c r="H16" s="16"/>
      <c r="I16" s="113">
        <v>37800</v>
      </c>
      <c r="J16" s="136"/>
      <c r="K16" s="224"/>
      <c r="L16" s="77"/>
      <c r="M16" s="411"/>
      <c r="N16" s="411"/>
      <c r="O16" s="411"/>
    </row>
    <row r="17" spans="1:15" s="2" customFormat="1" ht="50.1" customHeight="1" x14ac:dyDescent="0.3">
      <c r="B17" s="294" t="s">
        <v>522</v>
      </c>
      <c r="C17" s="113">
        <v>65409.96</v>
      </c>
      <c r="D17" s="16"/>
      <c r="E17" s="113">
        <v>69775</v>
      </c>
      <c r="F17" s="16"/>
      <c r="G17" s="113">
        <v>67810</v>
      </c>
      <c r="H17" s="16"/>
      <c r="I17" s="113">
        <v>73141</v>
      </c>
      <c r="J17" s="204"/>
      <c r="K17" s="245">
        <v>0</v>
      </c>
      <c r="L17" s="77">
        <f>K17/I17</f>
        <v>0</v>
      </c>
      <c r="M17" s="411"/>
      <c r="N17" s="411"/>
      <c r="O17" s="411"/>
    </row>
    <row r="18" spans="1:15" s="2" customFormat="1" ht="30" customHeight="1" x14ac:dyDescent="0.3">
      <c r="B18" s="10" t="s">
        <v>161</v>
      </c>
      <c r="C18" s="115">
        <v>2193.2800000000002</v>
      </c>
      <c r="D18" s="17"/>
      <c r="E18" s="115">
        <v>2500</v>
      </c>
      <c r="F18" s="17"/>
      <c r="G18" s="115">
        <v>1500</v>
      </c>
      <c r="H18" s="17"/>
      <c r="I18" s="115">
        <v>5000</v>
      </c>
      <c r="J18" s="136"/>
      <c r="K18" s="225">
        <v>0</v>
      </c>
      <c r="L18" s="77">
        <f>K18/I18</f>
        <v>0</v>
      </c>
      <c r="M18" s="411"/>
      <c r="N18" s="411"/>
      <c r="O18" s="411"/>
    </row>
    <row r="19" spans="1:15" s="2" customFormat="1" ht="24.95" customHeight="1" x14ac:dyDescent="0.3">
      <c r="B19" s="10" t="s">
        <v>314</v>
      </c>
      <c r="C19" s="306"/>
      <c r="D19" s="313"/>
      <c r="E19" s="306"/>
      <c r="F19" s="313"/>
      <c r="G19" s="306"/>
      <c r="H19" s="313"/>
      <c r="I19" s="306"/>
      <c r="K19" s="247"/>
      <c r="L19" s="248"/>
      <c r="M19" s="411"/>
      <c r="N19" s="411"/>
      <c r="O19" s="411"/>
    </row>
    <row r="20" spans="1:15" s="2" customFormat="1" ht="24.95" customHeight="1" x14ac:dyDescent="0.3">
      <c r="B20" s="501" t="s">
        <v>802</v>
      </c>
      <c r="C20" s="499"/>
      <c r="D20" s="500"/>
      <c r="E20" s="499"/>
      <c r="F20" s="500"/>
      <c r="G20" s="499">
        <v>2000</v>
      </c>
      <c r="H20" s="500"/>
      <c r="I20" s="499">
        <v>2000</v>
      </c>
      <c r="K20" s="247"/>
      <c r="L20" s="248"/>
      <c r="M20" s="411"/>
      <c r="N20" s="411"/>
      <c r="O20" s="411"/>
    </row>
    <row r="21" spans="1:15" s="2" customFormat="1" ht="30" customHeight="1" thickBot="1" x14ac:dyDescent="0.35">
      <c r="B21" s="296" t="s">
        <v>462</v>
      </c>
      <c r="C21" s="116">
        <v>495.55</v>
      </c>
      <c r="D21" s="18"/>
      <c r="E21" s="116">
        <v>750</v>
      </c>
      <c r="F21" s="18"/>
      <c r="G21" s="116">
        <v>600</v>
      </c>
      <c r="H21" s="18"/>
      <c r="I21" s="116">
        <v>750</v>
      </c>
      <c r="K21" s="96">
        <v>0</v>
      </c>
      <c r="L21" s="97">
        <f>K21/I21</f>
        <v>0</v>
      </c>
      <c r="M21" s="411"/>
      <c r="N21" s="411"/>
      <c r="O21" s="411"/>
    </row>
    <row r="22" spans="1:15" s="5" customFormat="1" ht="30" customHeight="1" x14ac:dyDescent="0.3">
      <c r="A22" s="600" t="s">
        <v>70</v>
      </c>
      <c r="B22" s="600"/>
      <c r="C22" s="118">
        <f>SUM(C7:C21)</f>
        <v>173544.84</v>
      </c>
      <c r="D22" s="21"/>
      <c r="E22" s="118">
        <f>SUM(E7:E21)</f>
        <v>192780</v>
      </c>
      <c r="F22" s="21"/>
      <c r="G22" s="118">
        <f>SUM(G7:G21)</f>
        <v>172794</v>
      </c>
      <c r="H22" s="21"/>
      <c r="I22" s="118">
        <f>IF(SUM(I7:I21)=0,"",SUM(I7:I21))</f>
        <v>183891</v>
      </c>
      <c r="K22" s="227">
        <f>SUM(K7:K18)</f>
        <v>0</v>
      </c>
      <c r="L22" s="93"/>
      <c r="M22" s="118"/>
      <c r="N22" s="118"/>
      <c r="O22" s="118"/>
    </row>
    <row r="23" spans="1:15" ht="30" customHeight="1" x14ac:dyDescent="0.3">
      <c r="H23" s="404"/>
      <c r="I23" s="37"/>
    </row>
    <row r="24" spans="1:15" s="26" customFormat="1" ht="30" hidden="1" customHeight="1" x14ac:dyDescent="0.3">
      <c r="B24" s="417" t="s">
        <v>725</v>
      </c>
      <c r="C24" s="418">
        <f>(I22-E22)/E22</f>
        <v>-4.6109554933084343E-2</v>
      </c>
      <c r="M24" s="411"/>
      <c r="N24" s="411"/>
      <c r="O24" s="411"/>
    </row>
    <row r="37" spans="16:16" ht="30" customHeight="1" x14ac:dyDescent="0.25">
      <c r="P37" s="103"/>
    </row>
  </sheetData>
  <mergeCells count="4">
    <mergeCell ref="A2:I2"/>
    <mergeCell ref="A4:B4"/>
    <mergeCell ref="A6:B6"/>
    <mergeCell ref="A22:B22"/>
  </mergeCells>
  <printOptions horizontalCentered="1"/>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Roman,Regular"&amp;14 &amp;16 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8"/>
  <sheetViews>
    <sheetView zoomScale="70" zoomScaleNormal="70" workbookViewId="0">
      <selection activeCell="H32" sqref="H32:I32"/>
    </sheetView>
  </sheetViews>
  <sheetFormatPr defaultRowHeight="15" x14ac:dyDescent="0.25"/>
  <sheetData>
    <row r="1" spans="1:11" ht="15" customHeight="1" x14ac:dyDescent="0.25">
      <c r="A1" s="513" t="s">
        <v>799</v>
      </c>
      <c r="B1" s="513"/>
      <c r="C1" s="513"/>
      <c r="D1" s="513"/>
      <c r="E1" s="513"/>
      <c r="F1" s="513"/>
      <c r="G1" s="513"/>
      <c r="H1" s="513"/>
      <c r="I1" s="513"/>
      <c r="J1" s="513"/>
      <c r="K1" s="349"/>
    </row>
    <row r="2" spans="1:11" ht="15" customHeight="1" x14ac:dyDescent="0.25">
      <c r="A2" s="513"/>
      <c r="B2" s="513"/>
      <c r="C2" s="513"/>
      <c r="D2" s="513"/>
      <c r="E2" s="513"/>
      <c r="F2" s="513"/>
      <c r="G2" s="513"/>
      <c r="H2" s="513"/>
      <c r="I2" s="513"/>
      <c r="J2" s="513"/>
      <c r="K2" s="349"/>
    </row>
    <row r="3" spans="1:11" ht="15" customHeight="1" x14ac:dyDescent="0.25">
      <c r="A3" s="513"/>
      <c r="B3" s="513"/>
      <c r="C3" s="513"/>
      <c r="D3" s="513"/>
      <c r="E3" s="513"/>
      <c r="F3" s="513"/>
      <c r="G3" s="513"/>
      <c r="H3" s="513"/>
      <c r="I3" s="513"/>
      <c r="J3" s="513"/>
      <c r="K3" s="349"/>
    </row>
    <row r="4" spans="1:11" ht="15" customHeight="1" x14ac:dyDescent="0.25">
      <c r="A4" s="513"/>
      <c r="B4" s="513"/>
      <c r="C4" s="513"/>
      <c r="D4" s="513"/>
      <c r="E4" s="513"/>
      <c r="F4" s="513"/>
      <c r="G4" s="513"/>
      <c r="H4" s="513"/>
      <c r="I4" s="513"/>
      <c r="J4" s="513"/>
      <c r="K4" s="349"/>
    </row>
    <row r="5" spans="1:11" ht="15" customHeight="1" x14ac:dyDescent="0.25">
      <c r="A5" s="513"/>
      <c r="B5" s="513"/>
      <c r="C5" s="513"/>
      <c r="D5" s="513"/>
      <c r="E5" s="513"/>
      <c r="F5" s="513"/>
      <c r="G5" s="513"/>
      <c r="H5" s="513"/>
      <c r="I5" s="513"/>
      <c r="J5" s="513"/>
      <c r="K5" s="349"/>
    </row>
    <row r="6" spans="1:11" ht="15" customHeight="1" x14ac:dyDescent="0.25">
      <c r="A6" s="513"/>
      <c r="B6" s="513"/>
      <c r="C6" s="513"/>
      <c r="D6" s="513"/>
      <c r="E6" s="513"/>
      <c r="F6" s="513"/>
      <c r="G6" s="513"/>
      <c r="H6" s="513"/>
      <c r="I6" s="513"/>
      <c r="J6" s="513"/>
      <c r="K6" s="349"/>
    </row>
    <row r="7" spans="1:11" ht="15" customHeight="1" x14ac:dyDescent="0.25">
      <c r="A7" s="513"/>
      <c r="B7" s="513"/>
      <c r="C7" s="513"/>
      <c r="D7" s="513"/>
      <c r="E7" s="513"/>
      <c r="F7" s="513"/>
      <c r="G7" s="513"/>
      <c r="H7" s="513"/>
      <c r="I7" s="513"/>
      <c r="J7" s="513"/>
      <c r="K7" s="349"/>
    </row>
    <row r="8" spans="1:11" ht="15" customHeight="1" x14ac:dyDescent="0.25">
      <c r="A8" s="513"/>
      <c r="B8" s="513"/>
      <c r="C8" s="513"/>
      <c r="D8" s="513"/>
      <c r="E8" s="513"/>
      <c r="F8" s="513"/>
      <c r="G8" s="513"/>
      <c r="H8" s="513"/>
      <c r="I8" s="513"/>
      <c r="J8" s="513"/>
      <c r="K8" s="349"/>
    </row>
    <row r="9" spans="1:11" ht="15" customHeight="1" x14ac:dyDescent="0.25">
      <c r="A9" s="513"/>
      <c r="B9" s="513"/>
      <c r="C9" s="513"/>
      <c r="D9" s="513"/>
      <c r="E9" s="513"/>
      <c r="F9" s="513"/>
      <c r="G9" s="513"/>
      <c r="H9" s="513"/>
      <c r="I9" s="513"/>
      <c r="J9" s="513"/>
      <c r="K9" s="349"/>
    </row>
    <row r="10" spans="1:11" ht="15" customHeight="1" x14ac:dyDescent="0.25">
      <c r="A10" s="513"/>
      <c r="B10" s="513"/>
      <c r="C10" s="513"/>
      <c r="D10" s="513"/>
      <c r="E10" s="513"/>
      <c r="F10" s="513"/>
      <c r="G10" s="513"/>
      <c r="H10" s="513"/>
      <c r="I10" s="513"/>
      <c r="J10" s="513"/>
      <c r="K10" s="349"/>
    </row>
    <row r="11" spans="1:11" ht="15" customHeight="1" x14ac:dyDescent="0.25">
      <c r="A11" s="454"/>
      <c r="B11" s="454"/>
      <c r="C11" s="454"/>
      <c r="D11" s="454"/>
      <c r="E11" s="454"/>
      <c r="F11" s="454"/>
      <c r="G11" s="454"/>
      <c r="H11" s="454"/>
      <c r="I11" s="454"/>
      <c r="J11" s="454"/>
      <c r="K11" s="349"/>
    </row>
    <row r="12" spans="1:11" ht="23.25" x14ac:dyDescent="0.25">
      <c r="A12" s="514" t="s">
        <v>528</v>
      </c>
      <c r="B12" s="514"/>
      <c r="C12" s="514"/>
      <c r="D12" s="514"/>
      <c r="E12" s="514"/>
      <c r="F12" s="514"/>
      <c r="G12" s="514"/>
      <c r="H12" s="514"/>
      <c r="I12" s="514"/>
      <c r="J12" s="514"/>
    </row>
    <row r="13" spans="1:11" ht="23.25" x14ac:dyDescent="0.35">
      <c r="A13" s="436"/>
      <c r="B13" s="515" t="s">
        <v>780</v>
      </c>
      <c r="C13" s="515"/>
      <c r="D13" s="515"/>
      <c r="E13" s="515"/>
      <c r="F13" s="515"/>
      <c r="G13" s="436" t="s">
        <v>758</v>
      </c>
      <c r="H13" s="513"/>
      <c r="I13" s="513"/>
      <c r="J13" s="513"/>
      <c r="K13" s="513"/>
    </row>
    <row r="14" spans="1:11" ht="23.25" x14ac:dyDescent="0.35">
      <c r="A14" s="436"/>
      <c r="B14" s="515" t="s">
        <v>611</v>
      </c>
      <c r="C14" s="515"/>
      <c r="D14" s="515"/>
      <c r="E14" s="515"/>
      <c r="F14" s="515"/>
      <c r="G14" s="436" t="s">
        <v>758</v>
      </c>
      <c r="H14" s="513"/>
      <c r="I14" s="513"/>
      <c r="J14" s="513"/>
      <c r="K14" s="513"/>
    </row>
    <row r="15" spans="1:11" ht="23.25" x14ac:dyDescent="0.35">
      <c r="A15" s="436"/>
      <c r="B15" s="515" t="s">
        <v>529</v>
      </c>
      <c r="C15" s="515"/>
      <c r="D15" s="515"/>
      <c r="E15" s="515"/>
      <c r="F15" s="515"/>
      <c r="G15" s="436" t="s">
        <v>758</v>
      </c>
      <c r="H15" s="513"/>
      <c r="I15" s="513"/>
      <c r="J15" s="513"/>
      <c r="K15" s="513"/>
    </row>
    <row r="16" spans="1:11" ht="23.25" x14ac:dyDescent="0.35">
      <c r="A16" s="436"/>
      <c r="B16" s="515" t="s">
        <v>530</v>
      </c>
      <c r="C16" s="515"/>
      <c r="D16" s="515"/>
      <c r="E16" s="515"/>
      <c r="F16" s="515"/>
      <c r="G16" s="436" t="s">
        <v>758</v>
      </c>
      <c r="H16" s="513"/>
      <c r="I16" s="513"/>
      <c r="J16" s="513"/>
      <c r="K16" s="513"/>
    </row>
    <row r="17" spans="1:11" ht="23.25" x14ac:dyDescent="0.35">
      <c r="A17" s="436"/>
      <c r="B17" s="515" t="s">
        <v>531</v>
      </c>
      <c r="C17" s="515"/>
      <c r="D17" s="515"/>
      <c r="E17" s="515"/>
      <c r="F17" s="515"/>
      <c r="G17" s="436" t="s">
        <v>758</v>
      </c>
      <c r="H17" s="513"/>
      <c r="I17" s="513"/>
      <c r="J17" s="513"/>
      <c r="K17" s="513"/>
    </row>
    <row r="18" spans="1:11" ht="23.25" x14ac:dyDescent="0.25">
      <c r="A18" s="349"/>
      <c r="B18" s="349"/>
      <c r="C18" s="349"/>
      <c r="D18" s="349"/>
      <c r="E18" s="349"/>
      <c r="F18" s="349"/>
      <c r="G18" s="349"/>
      <c r="H18" s="349"/>
      <c r="I18" s="349"/>
      <c r="J18" s="349"/>
    </row>
    <row r="19" spans="1:11" ht="23.25" x14ac:dyDescent="0.35">
      <c r="A19" s="515" t="s">
        <v>532</v>
      </c>
      <c r="B19" s="515"/>
      <c r="C19" s="515"/>
      <c r="D19" s="515"/>
      <c r="E19" s="515"/>
      <c r="F19" s="515"/>
      <c r="G19" s="515"/>
      <c r="H19" s="515"/>
      <c r="I19" s="515"/>
      <c r="J19" s="515"/>
    </row>
    <row r="20" spans="1:11" ht="24" x14ac:dyDescent="0.35">
      <c r="A20" s="349"/>
      <c r="B20" s="517" t="s">
        <v>757</v>
      </c>
      <c r="C20" s="517"/>
      <c r="D20" s="517"/>
      <c r="E20" s="349"/>
      <c r="F20" s="349"/>
      <c r="G20" s="518"/>
      <c r="H20" s="518"/>
      <c r="I20" s="349"/>
      <c r="J20" s="349"/>
    </row>
    <row r="21" spans="1:11" ht="23.25" x14ac:dyDescent="0.35">
      <c r="A21" s="349"/>
      <c r="B21" s="519" t="s">
        <v>765</v>
      </c>
      <c r="C21" s="519"/>
      <c r="D21" s="519"/>
      <c r="E21" s="519"/>
      <c r="F21" s="519"/>
      <c r="G21" s="519"/>
      <c r="H21" s="516">
        <v>0.57350000000000001</v>
      </c>
      <c r="I21" s="516"/>
      <c r="J21" s="349"/>
    </row>
    <row r="22" spans="1:11" ht="23.25" x14ac:dyDescent="0.35">
      <c r="A22" s="349"/>
      <c r="B22" s="515" t="s">
        <v>594</v>
      </c>
      <c r="C22" s="515"/>
      <c r="D22" s="515"/>
      <c r="E22" s="515"/>
      <c r="F22" s="515"/>
      <c r="G22" s="447"/>
      <c r="H22" s="516">
        <v>0.54658899999999999</v>
      </c>
      <c r="I22" s="516"/>
      <c r="J22" s="349"/>
    </row>
    <row r="23" spans="1:11" ht="23.25" x14ac:dyDescent="0.35">
      <c r="A23" s="349"/>
      <c r="B23" s="515" t="s">
        <v>612</v>
      </c>
      <c r="C23" s="515"/>
      <c r="D23" s="515"/>
      <c r="E23" s="515"/>
      <c r="F23" s="515"/>
      <c r="G23" s="447"/>
      <c r="H23" s="516">
        <v>0.56499999999999995</v>
      </c>
      <c r="I23" s="516"/>
      <c r="J23" s="349"/>
    </row>
    <row r="24" spans="1:11" ht="23.25" x14ac:dyDescent="0.35">
      <c r="A24" s="349"/>
      <c r="B24" s="515" t="s">
        <v>595</v>
      </c>
      <c r="C24" s="515"/>
      <c r="D24" s="515"/>
      <c r="E24" s="515"/>
      <c r="F24" s="515"/>
      <c r="G24" s="447"/>
      <c r="H24" s="516">
        <v>0.56518500000000005</v>
      </c>
      <c r="I24" s="516"/>
      <c r="J24" s="349"/>
    </row>
    <row r="25" spans="1:11" ht="23.25" x14ac:dyDescent="0.35">
      <c r="A25" s="349"/>
      <c r="B25" s="515" t="s">
        <v>533</v>
      </c>
      <c r="C25" s="515"/>
      <c r="D25" s="515"/>
      <c r="E25" s="515"/>
      <c r="F25" s="515"/>
      <c r="G25" s="447"/>
      <c r="H25" s="516">
        <v>8.5000000000000006E-3</v>
      </c>
      <c r="I25" s="516"/>
      <c r="J25" s="349"/>
    </row>
    <row r="26" spans="1:11" ht="23.25" x14ac:dyDescent="0.25">
      <c r="A26" s="349"/>
      <c r="B26" s="349"/>
      <c r="C26" s="349"/>
      <c r="D26" s="349"/>
      <c r="E26" s="349"/>
      <c r="F26" s="349"/>
      <c r="G26" s="349"/>
      <c r="H26" s="349"/>
      <c r="I26" s="349"/>
      <c r="J26" s="349"/>
    </row>
    <row r="27" spans="1:11" ht="24" x14ac:dyDescent="0.35">
      <c r="A27" s="349"/>
      <c r="B27" s="517" t="s">
        <v>793</v>
      </c>
      <c r="C27" s="517"/>
      <c r="D27" s="517"/>
      <c r="E27" s="350"/>
      <c r="F27" s="350"/>
      <c r="G27" s="350"/>
      <c r="H27" s="350"/>
      <c r="I27" s="350"/>
      <c r="J27" s="350"/>
    </row>
    <row r="28" spans="1:11" ht="23.25" x14ac:dyDescent="0.35">
      <c r="A28" s="349"/>
      <c r="B28" s="519" t="s">
        <v>765</v>
      </c>
      <c r="C28" s="519"/>
      <c r="D28" s="519"/>
      <c r="E28" s="519"/>
      <c r="F28" s="519"/>
      <c r="G28" s="519"/>
      <c r="H28" s="516">
        <v>0.50849999999999995</v>
      </c>
      <c r="I28" s="516"/>
      <c r="J28" s="349"/>
    </row>
    <row r="29" spans="1:11" ht="23.25" x14ac:dyDescent="0.35">
      <c r="A29" s="349"/>
      <c r="B29" s="515" t="s">
        <v>594</v>
      </c>
      <c r="C29" s="515"/>
      <c r="D29" s="515"/>
      <c r="E29" s="515"/>
      <c r="F29" s="515"/>
      <c r="G29" s="447"/>
      <c r="H29" s="516">
        <v>0.49179400000000001</v>
      </c>
      <c r="I29" s="516"/>
      <c r="J29" s="349"/>
    </row>
    <row r="30" spans="1:11" ht="23.25" x14ac:dyDescent="0.35">
      <c r="A30" s="349"/>
      <c r="B30" s="515" t="s">
        <v>612</v>
      </c>
      <c r="C30" s="515"/>
      <c r="D30" s="515"/>
      <c r="E30" s="515"/>
      <c r="F30" s="515"/>
      <c r="G30" s="515"/>
      <c r="H30" s="516">
        <v>0.484649</v>
      </c>
      <c r="I30" s="516"/>
      <c r="J30" s="349"/>
    </row>
    <row r="31" spans="1:11" ht="23.25" x14ac:dyDescent="0.35">
      <c r="A31" s="349"/>
      <c r="B31" s="515" t="s">
        <v>595</v>
      </c>
      <c r="C31" s="515"/>
      <c r="D31" s="515"/>
      <c r="E31" s="515"/>
      <c r="F31" s="515"/>
      <c r="G31" s="447"/>
      <c r="H31" s="516">
        <v>0.52541700000000002</v>
      </c>
      <c r="I31" s="516"/>
      <c r="J31" s="349"/>
    </row>
    <row r="32" spans="1:11" ht="23.25" x14ac:dyDescent="0.35">
      <c r="A32" s="349"/>
      <c r="B32" s="515" t="s">
        <v>533</v>
      </c>
      <c r="C32" s="515"/>
      <c r="D32" s="515"/>
      <c r="E32" s="515"/>
      <c r="F32" s="515"/>
      <c r="G32" s="447"/>
      <c r="H32" s="516">
        <v>8.5000000000000006E-3</v>
      </c>
      <c r="I32" s="516"/>
      <c r="J32" s="349"/>
    </row>
    <row r="33" spans="1:10" ht="23.25" x14ac:dyDescent="0.35">
      <c r="A33" s="349"/>
      <c r="B33" s="455"/>
      <c r="C33" s="455"/>
      <c r="D33" s="455"/>
      <c r="E33" s="455"/>
      <c r="F33" s="455"/>
      <c r="G33" s="456"/>
      <c r="H33" s="456"/>
      <c r="I33" s="349"/>
      <c r="J33" s="349"/>
    </row>
    <row r="34" spans="1:10" ht="23.25" x14ac:dyDescent="0.35">
      <c r="A34" s="515" t="s">
        <v>596</v>
      </c>
      <c r="B34" s="515"/>
      <c r="C34" s="515"/>
      <c r="D34" s="515"/>
      <c r="E34" s="515"/>
      <c r="F34" s="455"/>
      <c r="G34" s="521">
        <v>1130000</v>
      </c>
      <c r="H34" s="521"/>
      <c r="I34" s="521"/>
      <c r="J34" s="349"/>
    </row>
    <row r="35" spans="1:10" ht="23.25" x14ac:dyDescent="0.35">
      <c r="A35" s="349"/>
      <c r="B35" s="349"/>
      <c r="C35" s="520"/>
      <c r="D35" s="515"/>
      <c r="E35" s="515"/>
      <c r="F35" s="349"/>
      <c r="G35" s="349"/>
      <c r="H35" s="349"/>
      <c r="I35" s="349"/>
      <c r="J35" s="349"/>
    </row>
    <row r="36" spans="1:10" ht="23.25" x14ac:dyDescent="0.25">
      <c r="A36" s="349"/>
      <c r="B36" s="349"/>
      <c r="C36" s="349"/>
      <c r="D36" s="349"/>
      <c r="E36" s="349"/>
      <c r="F36" s="349"/>
      <c r="G36" s="349"/>
      <c r="H36" s="349"/>
      <c r="I36" s="349"/>
      <c r="J36" s="349"/>
    </row>
    <row r="37" spans="1:10" ht="23.25" x14ac:dyDescent="0.25">
      <c r="A37" s="349"/>
      <c r="B37" s="349"/>
      <c r="C37" s="349"/>
      <c r="D37" s="349"/>
      <c r="E37" s="349"/>
      <c r="F37" s="349"/>
      <c r="G37" s="349"/>
      <c r="H37" s="349"/>
      <c r="I37" s="349"/>
      <c r="J37" s="349"/>
    </row>
    <row r="38" spans="1:10" ht="23.25" x14ac:dyDescent="0.25">
      <c r="A38" s="349"/>
      <c r="B38" s="349"/>
      <c r="C38" s="349"/>
      <c r="D38" s="349"/>
      <c r="E38" s="349"/>
      <c r="F38" s="349"/>
      <c r="G38" s="349"/>
      <c r="H38" s="349"/>
      <c r="I38" s="349"/>
      <c r="J38" s="349"/>
    </row>
  </sheetData>
  <mergeCells count="39">
    <mergeCell ref="C35:E35"/>
    <mergeCell ref="B31:F31"/>
    <mergeCell ref="H31:I31"/>
    <mergeCell ref="B32:F32"/>
    <mergeCell ref="H32:I32"/>
    <mergeCell ref="A34:E34"/>
    <mergeCell ref="G34:I34"/>
    <mergeCell ref="B30:G30"/>
    <mergeCell ref="H30:I30"/>
    <mergeCell ref="B23:F23"/>
    <mergeCell ref="H23:I23"/>
    <mergeCell ref="B24:F24"/>
    <mergeCell ref="H24:I24"/>
    <mergeCell ref="B25:F25"/>
    <mergeCell ref="H25:I25"/>
    <mergeCell ref="B27:D27"/>
    <mergeCell ref="B28:G28"/>
    <mergeCell ref="H28:I28"/>
    <mergeCell ref="B29:F29"/>
    <mergeCell ref="H29:I29"/>
    <mergeCell ref="B22:F22"/>
    <mergeCell ref="H22:I22"/>
    <mergeCell ref="B15:F15"/>
    <mergeCell ref="H15:K15"/>
    <mergeCell ref="B16:F16"/>
    <mergeCell ref="H16:K16"/>
    <mergeCell ref="B17:F17"/>
    <mergeCell ref="H17:K17"/>
    <mergeCell ref="A19:J19"/>
    <mergeCell ref="B20:D20"/>
    <mergeCell ref="G20:H20"/>
    <mergeCell ref="B21:G21"/>
    <mergeCell ref="H21:I21"/>
    <mergeCell ref="A1:J10"/>
    <mergeCell ref="A12:J12"/>
    <mergeCell ref="B13:F13"/>
    <mergeCell ref="H13:K13"/>
    <mergeCell ref="B14:F14"/>
    <mergeCell ref="H14:K14"/>
  </mergeCells>
  <pageMargins left="1.2" right="0.45" top="0.5" bottom="0.25" header="0.3" footer="0.3"/>
  <pageSetup scale="86" orientation="portrait" horizontalDpi="4294967295" verticalDpi="4294967295" r:id="rId1"/>
  <headerFooter>
    <oddFooter>&amp;C&amp;"Times New Roman,Regular"&amp;14i</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39997558519241921"/>
  </sheetPr>
  <dimension ref="A2:P38"/>
  <sheetViews>
    <sheetView topLeftCell="A4" zoomScale="70" zoomScaleNormal="70" workbookViewId="0">
      <selection activeCell="I20" sqref="I20"/>
    </sheetView>
  </sheetViews>
  <sheetFormatPr defaultColWidth="9.140625" defaultRowHeight="30" customHeight="1" x14ac:dyDescent="0.25"/>
  <cols>
    <col min="1" max="1" width="5.7109375" style="1" customWidth="1"/>
    <col min="2" max="2" width="51.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21" customWidth="1"/>
    <col min="16" max="16384" width="9.140625" style="1"/>
  </cols>
  <sheetData>
    <row r="2" spans="1:15" ht="30" customHeight="1" thickBot="1" x14ac:dyDescent="0.4">
      <c r="A2" s="601" t="s">
        <v>64</v>
      </c>
      <c r="B2" s="601"/>
      <c r="C2" s="601"/>
      <c r="D2" s="601"/>
      <c r="E2" s="601"/>
      <c r="F2" s="601"/>
      <c r="G2" s="601"/>
      <c r="H2" s="601"/>
      <c r="I2" s="601"/>
      <c r="K2" s="38"/>
      <c r="L2" s="38"/>
    </row>
    <row r="3" spans="1:15" s="2" customFormat="1" ht="30" customHeight="1" x14ac:dyDescent="0.3">
      <c r="A3" s="65"/>
      <c r="M3" s="411"/>
      <c r="N3" s="411"/>
      <c r="O3" s="411"/>
    </row>
    <row r="4" spans="1:15" s="3" customFormat="1" ht="30" customHeight="1" x14ac:dyDescent="0.3">
      <c r="A4" s="600" t="s">
        <v>4</v>
      </c>
      <c r="B4" s="600"/>
      <c r="C4" s="4" t="s">
        <v>0</v>
      </c>
      <c r="D4" s="22"/>
      <c r="E4" s="4" t="s">
        <v>1</v>
      </c>
      <c r="F4" s="22"/>
      <c r="G4" s="4" t="s">
        <v>2</v>
      </c>
      <c r="H4" s="22"/>
      <c r="I4" s="4" t="s">
        <v>1</v>
      </c>
      <c r="K4" s="80" t="s">
        <v>143</v>
      </c>
      <c r="L4" s="189" t="s">
        <v>361</v>
      </c>
      <c r="M4" s="118"/>
      <c r="N4" s="118"/>
      <c r="O4" s="118"/>
    </row>
    <row r="5" spans="1:15" ht="30" customHeight="1" x14ac:dyDescent="0.3">
      <c r="A5" s="6"/>
      <c r="B5" s="6"/>
      <c r="C5" s="7">
        <v>2022</v>
      </c>
      <c r="D5" s="23"/>
      <c r="E5" s="7">
        <v>2023</v>
      </c>
      <c r="F5" s="23"/>
      <c r="G5" s="7">
        <v>2023</v>
      </c>
      <c r="H5" s="23"/>
      <c r="I5" s="7">
        <v>2024</v>
      </c>
      <c r="J5" s="193"/>
      <c r="K5" s="81">
        <v>2020</v>
      </c>
      <c r="L5" s="194" t="s">
        <v>362</v>
      </c>
    </row>
    <row r="6" spans="1:15" s="5" customFormat="1" ht="30" customHeight="1" x14ac:dyDescent="0.3">
      <c r="A6" s="600" t="s">
        <v>71</v>
      </c>
      <c r="B6" s="600"/>
      <c r="D6" s="21"/>
      <c r="F6" s="21"/>
      <c r="H6" s="21"/>
      <c r="K6" s="92"/>
      <c r="M6" s="118"/>
      <c r="N6" s="118"/>
      <c r="O6" s="118"/>
    </row>
    <row r="7" spans="1:15" s="2" customFormat="1" ht="30" customHeight="1" x14ac:dyDescent="0.3">
      <c r="B7" s="8" t="s">
        <v>393</v>
      </c>
      <c r="C7" s="113">
        <v>14811.42</v>
      </c>
      <c r="D7" s="16"/>
      <c r="E7" s="113">
        <v>20000</v>
      </c>
      <c r="F7" s="16"/>
      <c r="G7" s="113">
        <v>20000</v>
      </c>
      <c r="H7" s="16"/>
      <c r="I7" s="113">
        <v>20000</v>
      </c>
      <c r="J7" s="136"/>
      <c r="K7" s="224">
        <v>0</v>
      </c>
      <c r="L7" s="77">
        <f t="shared" ref="L7" si="0">K7/I7</f>
        <v>0</v>
      </c>
      <c r="M7" s="411"/>
      <c r="N7" s="411"/>
      <c r="O7" s="411"/>
    </row>
    <row r="8" spans="1:15" s="2" customFormat="1" ht="30" customHeight="1" x14ac:dyDescent="0.3">
      <c r="B8" s="10" t="s">
        <v>184</v>
      </c>
      <c r="C8" s="115">
        <v>897.65</v>
      </c>
      <c r="D8" s="17"/>
      <c r="E8" s="115">
        <v>1500</v>
      </c>
      <c r="F8" s="17"/>
      <c r="G8" s="115">
        <v>1200</v>
      </c>
      <c r="H8" s="17"/>
      <c r="I8" s="115">
        <v>8000</v>
      </c>
      <c r="J8" s="136"/>
      <c r="K8" s="225">
        <v>0</v>
      </c>
      <c r="L8" s="77">
        <f>K8/I8</f>
        <v>0</v>
      </c>
      <c r="M8" s="411"/>
      <c r="N8" s="411"/>
      <c r="O8" s="411"/>
    </row>
    <row r="9" spans="1:15" s="2" customFormat="1" ht="30" customHeight="1" x14ac:dyDescent="0.3">
      <c r="B9" s="10" t="s">
        <v>265</v>
      </c>
      <c r="C9" s="115">
        <v>1839.76</v>
      </c>
      <c r="D9" s="17"/>
      <c r="E9" s="115">
        <v>2500</v>
      </c>
      <c r="F9" s="17"/>
      <c r="G9" s="115">
        <v>2100</v>
      </c>
      <c r="H9" s="17"/>
      <c r="I9" s="115">
        <v>2200</v>
      </c>
      <c r="J9" s="136"/>
      <c r="K9" s="225">
        <v>0</v>
      </c>
      <c r="L9" s="77">
        <f>K9/I9</f>
        <v>0</v>
      </c>
      <c r="M9" s="411"/>
      <c r="N9" s="411"/>
      <c r="O9" s="411"/>
    </row>
    <row r="10" spans="1:15" s="2" customFormat="1" ht="24.95" customHeight="1" x14ac:dyDescent="0.3">
      <c r="B10" s="10" t="s">
        <v>413</v>
      </c>
      <c r="C10" s="312"/>
      <c r="D10" s="314"/>
      <c r="E10" s="312"/>
      <c r="F10" s="314"/>
      <c r="G10" s="312"/>
      <c r="H10" s="314"/>
      <c r="I10" s="312"/>
      <c r="J10" s="136"/>
      <c r="K10" s="225"/>
      <c r="L10" s="77"/>
      <c r="M10" s="411"/>
      <c r="N10" s="411"/>
      <c r="O10" s="411"/>
    </row>
    <row r="11" spans="1:15" s="2" customFormat="1" ht="30" customHeight="1" x14ac:dyDescent="0.3">
      <c r="B11" s="333" t="s">
        <v>260</v>
      </c>
      <c r="C11" s="115">
        <v>1337.72</v>
      </c>
      <c r="D11" s="17"/>
      <c r="E11" s="115">
        <v>6000</v>
      </c>
      <c r="F11" s="17"/>
      <c r="G11" s="115">
        <v>6000</v>
      </c>
      <c r="H11" s="17"/>
      <c r="I11" s="115">
        <v>6000</v>
      </c>
      <c r="J11" s="136"/>
      <c r="K11" s="225">
        <v>0</v>
      </c>
      <c r="L11" s="77">
        <f t="shared" ref="L11" si="1">K11/I11</f>
        <v>0</v>
      </c>
      <c r="M11" s="411"/>
      <c r="N11" s="411"/>
      <c r="O11" s="411"/>
    </row>
    <row r="12" spans="1:15" s="2" customFormat="1" ht="30" customHeight="1" x14ac:dyDescent="0.3">
      <c r="B12" s="10" t="s">
        <v>185</v>
      </c>
      <c r="C12" s="115">
        <v>3735.66</v>
      </c>
      <c r="D12" s="17"/>
      <c r="E12" s="115">
        <v>5000</v>
      </c>
      <c r="F12" s="17"/>
      <c r="G12" s="115">
        <v>3000</v>
      </c>
      <c r="H12" s="17"/>
      <c r="I12" s="115">
        <v>5000</v>
      </c>
      <c r="J12" s="136"/>
      <c r="K12" s="225"/>
      <c r="L12" s="77"/>
      <c r="M12" s="411"/>
      <c r="N12" s="411"/>
      <c r="O12" s="411"/>
    </row>
    <row r="13" spans="1:15" s="2" customFormat="1" ht="24.95" customHeight="1" x14ac:dyDescent="0.3">
      <c r="B13" s="10" t="s">
        <v>369</v>
      </c>
      <c r="C13" s="312"/>
      <c r="D13" s="314"/>
      <c r="E13" s="312"/>
      <c r="F13" s="314"/>
      <c r="G13" s="312"/>
      <c r="H13" s="314"/>
      <c r="I13" s="312"/>
      <c r="J13" s="136"/>
      <c r="K13" s="229"/>
      <c r="L13" s="197"/>
      <c r="M13" s="411"/>
      <c r="N13" s="411"/>
      <c r="O13" s="411"/>
    </row>
    <row r="14" spans="1:15" s="2" customFormat="1" ht="30" customHeight="1" x14ac:dyDescent="0.3">
      <c r="B14" s="296" t="s">
        <v>463</v>
      </c>
      <c r="C14" s="115">
        <v>29426.92</v>
      </c>
      <c r="D14" s="17"/>
      <c r="E14" s="115">
        <v>30000</v>
      </c>
      <c r="F14" s="17"/>
      <c r="G14" s="115">
        <v>28600</v>
      </c>
      <c r="H14" s="17"/>
      <c r="I14" s="115">
        <v>30000</v>
      </c>
      <c r="J14" s="136"/>
      <c r="K14" s="225">
        <v>0</v>
      </c>
      <c r="L14" s="77"/>
      <c r="M14" s="411"/>
      <c r="N14" s="411"/>
      <c r="O14" s="411"/>
    </row>
    <row r="15" spans="1:15" s="2" customFormat="1" ht="30" customHeight="1" x14ac:dyDescent="0.3">
      <c r="B15" s="296" t="s">
        <v>464</v>
      </c>
      <c r="C15" s="115">
        <v>12601.27</v>
      </c>
      <c r="D15" s="17"/>
      <c r="E15" s="115">
        <v>12000</v>
      </c>
      <c r="F15" s="17"/>
      <c r="G15" s="115">
        <v>12700</v>
      </c>
      <c r="H15" s="17"/>
      <c r="I15" s="115">
        <v>13545</v>
      </c>
      <c r="J15" s="136"/>
      <c r="K15" s="225">
        <v>0</v>
      </c>
      <c r="L15" s="77"/>
      <c r="M15" s="411"/>
      <c r="N15" s="411"/>
      <c r="O15" s="411"/>
    </row>
    <row r="16" spans="1:15" s="2" customFormat="1" ht="30" customHeight="1" x14ac:dyDescent="0.3">
      <c r="B16" s="296" t="s">
        <v>713</v>
      </c>
      <c r="C16" s="115">
        <v>6354.18</v>
      </c>
      <c r="D16" s="17"/>
      <c r="E16" s="115">
        <v>7400</v>
      </c>
      <c r="F16" s="17"/>
      <c r="G16" s="115">
        <v>6900</v>
      </c>
      <c r="H16" s="17"/>
      <c r="I16" s="115">
        <v>7500</v>
      </c>
      <c r="J16" s="136"/>
      <c r="K16" s="225">
        <v>0</v>
      </c>
      <c r="L16" s="77"/>
      <c r="M16" s="411"/>
      <c r="N16" s="411"/>
      <c r="O16" s="411"/>
    </row>
    <row r="17" spans="1:15" s="2" customFormat="1" ht="30" customHeight="1" x14ac:dyDescent="0.3">
      <c r="B17" s="10" t="s">
        <v>261</v>
      </c>
      <c r="C17" s="115">
        <v>1425.6</v>
      </c>
      <c r="D17" s="17"/>
      <c r="E17" s="115">
        <v>1700</v>
      </c>
      <c r="F17" s="17"/>
      <c r="G17" s="115">
        <v>1400</v>
      </c>
      <c r="H17" s="17"/>
      <c r="I17" s="115">
        <v>2100</v>
      </c>
      <c r="J17" s="136"/>
      <c r="K17" s="225">
        <v>0</v>
      </c>
      <c r="L17" s="77">
        <f t="shared" ref="L17:L25" si="2">K17/I17</f>
        <v>0</v>
      </c>
      <c r="M17" s="411"/>
      <c r="N17" s="411"/>
      <c r="O17" s="411"/>
    </row>
    <row r="18" spans="1:15" s="2" customFormat="1" ht="24.95" customHeight="1" x14ac:dyDescent="0.3">
      <c r="B18" s="8" t="s">
        <v>423</v>
      </c>
      <c r="C18" s="315"/>
      <c r="D18" s="316"/>
      <c r="E18" s="315"/>
      <c r="F18" s="316"/>
      <c r="G18" s="315"/>
      <c r="H18" s="316"/>
      <c r="I18" s="315"/>
      <c r="J18" s="136"/>
      <c r="K18" s="224"/>
      <c r="L18" s="77"/>
      <c r="M18" s="411"/>
      <c r="N18" s="411"/>
      <c r="O18" s="411"/>
    </row>
    <row r="19" spans="1:15" s="2" customFormat="1" ht="30" customHeight="1" x14ac:dyDescent="0.3">
      <c r="B19" s="293" t="s">
        <v>425</v>
      </c>
      <c r="C19" s="113">
        <v>45150</v>
      </c>
      <c r="D19" s="16"/>
      <c r="E19" s="113">
        <v>47485</v>
      </c>
      <c r="F19" s="16"/>
      <c r="G19" s="113">
        <v>45150</v>
      </c>
      <c r="H19" s="16"/>
      <c r="I19" s="113">
        <v>50840</v>
      </c>
      <c r="J19" s="136"/>
      <c r="K19" s="224"/>
      <c r="L19" s="77"/>
      <c r="M19" s="411"/>
      <c r="N19" s="411"/>
      <c r="O19" s="411"/>
    </row>
    <row r="20" spans="1:15" s="2" customFormat="1" ht="34.9" customHeight="1" x14ac:dyDescent="0.3">
      <c r="B20" s="295" t="s">
        <v>512</v>
      </c>
      <c r="C20" s="113">
        <v>40109.120000000003</v>
      </c>
      <c r="D20" s="16"/>
      <c r="E20" s="113">
        <v>41230</v>
      </c>
      <c r="F20" s="16"/>
      <c r="G20" s="113">
        <v>38890</v>
      </c>
      <c r="H20" s="16"/>
      <c r="I20" s="113">
        <v>48500</v>
      </c>
      <c r="J20" s="136"/>
      <c r="K20" s="224"/>
      <c r="L20" s="77"/>
      <c r="M20" s="411"/>
      <c r="N20" s="411"/>
      <c r="O20" s="411"/>
    </row>
    <row r="21" spans="1:15" s="2" customFormat="1" ht="30" customHeight="1" x14ac:dyDescent="0.3">
      <c r="B21" s="10" t="s">
        <v>186</v>
      </c>
      <c r="C21" s="115">
        <v>29132.99</v>
      </c>
      <c r="D21" s="17"/>
      <c r="E21" s="115">
        <v>26000</v>
      </c>
      <c r="F21" s="17"/>
      <c r="G21" s="115">
        <v>7500</v>
      </c>
      <c r="H21" s="17"/>
      <c r="I21" s="115">
        <v>10000</v>
      </c>
      <c r="J21" s="136"/>
      <c r="K21" s="225">
        <v>0</v>
      </c>
      <c r="L21" s="77">
        <f t="shared" si="2"/>
        <v>0</v>
      </c>
      <c r="M21" s="411"/>
      <c r="N21" s="411"/>
      <c r="O21" s="411"/>
    </row>
    <row r="22" spans="1:15" s="2" customFormat="1" ht="30" customHeight="1" x14ac:dyDescent="0.3">
      <c r="B22" s="10" t="s">
        <v>233</v>
      </c>
      <c r="C22" s="115">
        <v>0</v>
      </c>
      <c r="D22" s="17"/>
      <c r="E22" s="168">
        <v>0</v>
      </c>
      <c r="F22" s="11"/>
      <c r="G22" s="168">
        <v>0</v>
      </c>
      <c r="H22" s="11"/>
      <c r="I22" s="168">
        <v>0</v>
      </c>
      <c r="J22" s="136"/>
      <c r="K22" s="225">
        <v>0</v>
      </c>
      <c r="L22" s="77" t="e">
        <f t="shared" si="2"/>
        <v>#DIV/0!</v>
      </c>
      <c r="M22" s="411"/>
      <c r="N22" s="411"/>
      <c r="O22" s="411"/>
    </row>
    <row r="23" spans="1:15" s="2" customFormat="1" ht="30" customHeight="1" x14ac:dyDescent="0.3">
      <c r="B23" s="10" t="s">
        <v>266</v>
      </c>
      <c r="C23" s="115">
        <v>3861.31</v>
      </c>
      <c r="D23" s="17"/>
      <c r="E23" s="115">
        <v>5000</v>
      </c>
      <c r="F23" s="17"/>
      <c r="G23" s="115">
        <v>3500</v>
      </c>
      <c r="H23" s="17"/>
      <c r="I23" s="115">
        <v>6000</v>
      </c>
      <c r="J23" s="136"/>
      <c r="K23" s="225">
        <v>0</v>
      </c>
      <c r="L23" s="77">
        <f t="shared" si="2"/>
        <v>0</v>
      </c>
      <c r="M23" s="411"/>
      <c r="N23" s="411"/>
      <c r="O23" s="411"/>
    </row>
    <row r="24" spans="1:15" s="2" customFormat="1" ht="24.95" customHeight="1" x14ac:dyDescent="0.3">
      <c r="B24" s="10" t="s">
        <v>314</v>
      </c>
      <c r="C24" s="306"/>
      <c r="D24" s="313"/>
      <c r="E24" s="306"/>
      <c r="F24" s="313"/>
      <c r="G24" s="306"/>
      <c r="H24" s="313"/>
      <c r="I24" s="306"/>
      <c r="J24" s="136"/>
      <c r="K24" s="229"/>
      <c r="L24" s="197"/>
      <c r="M24" s="411"/>
      <c r="N24" s="411"/>
      <c r="O24" s="411"/>
    </row>
    <row r="25" spans="1:15" s="2" customFormat="1" ht="30" customHeight="1" thickBot="1" x14ac:dyDescent="0.35">
      <c r="B25" s="10" t="s">
        <v>366</v>
      </c>
      <c r="C25" s="116">
        <v>1214.7</v>
      </c>
      <c r="D25" s="18"/>
      <c r="E25" s="116">
        <v>1500</v>
      </c>
      <c r="F25" s="18"/>
      <c r="G25" s="116">
        <v>1400</v>
      </c>
      <c r="H25" s="18"/>
      <c r="I25" s="116">
        <v>1500</v>
      </c>
      <c r="J25" s="136"/>
      <c r="K25" s="225">
        <v>0</v>
      </c>
      <c r="L25" s="78">
        <f t="shared" si="2"/>
        <v>0</v>
      </c>
      <c r="M25" s="411"/>
      <c r="N25" s="411"/>
      <c r="O25" s="411"/>
    </row>
    <row r="26" spans="1:15" s="5" customFormat="1" ht="30" customHeight="1" x14ac:dyDescent="0.3">
      <c r="A26" s="600" t="s">
        <v>72</v>
      </c>
      <c r="B26" s="600"/>
      <c r="C26" s="118">
        <f>SUM(C7:C25)</f>
        <v>191898.3</v>
      </c>
      <c r="D26" s="21"/>
      <c r="E26" s="118">
        <f>SUM(E7:E25)</f>
        <v>207315</v>
      </c>
      <c r="F26" s="21"/>
      <c r="G26" s="118">
        <f>SUM(G7:G25)</f>
        <v>178340</v>
      </c>
      <c r="H26" s="21"/>
      <c r="I26" s="118">
        <f>IF(SUM(I7:I25)=0,"",SUM(I7:I25))</f>
        <v>211185</v>
      </c>
      <c r="K26" s="232">
        <f>SUM(K8:K23)</f>
        <v>0</v>
      </c>
      <c r="M26" s="118"/>
      <c r="N26" s="118"/>
      <c r="O26" s="118"/>
    </row>
    <row r="27" spans="1:15" ht="30" customHeight="1" x14ac:dyDescent="0.3">
      <c r="B27" s="1" t="s">
        <v>128</v>
      </c>
      <c r="H27" s="405"/>
      <c r="I27" s="40"/>
    </row>
    <row r="28" spans="1:15" s="26" customFormat="1" ht="30" hidden="1" customHeight="1" x14ac:dyDescent="0.3">
      <c r="B28" s="417" t="s">
        <v>725</v>
      </c>
      <c r="C28" s="418">
        <f>(I26-E26)/E26</f>
        <v>1.8667245495984371E-2</v>
      </c>
      <c r="M28" s="411"/>
      <c r="N28" s="411"/>
      <c r="O28" s="411"/>
    </row>
    <row r="38" spans="16:16" ht="30" customHeight="1" x14ac:dyDescent="0.25">
      <c r="P38" s="103"/>
    </row>
  </sheetData>
  <mergeCells count="4">
    <mergeCell ref="A2:I2"/>
    <mergeCell ref="A4:B4"/>
    <mergeCell ref="A6:B6"/>
    <mergeCell ref="A26:B26"/>
  </mergeCells>
  <printOptions horizontalCentered="1"/>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Roman,Regular"&amp;16 24</oddFooter>
  </headerFooter>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39997558519241921"/>
  </sheetPr>
  <dimension ref="A2:P38"/>
  <sheetViews>
    <sheetView topLeftCell="A2" zoomScale="80" zoomScaleNormal="80" workbookViewId="0">
      <selection activeCell="I16" sqref="I16"/>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21" customWidth="1"/>
    <col min="16" max="16384" width="9.140625" style="1"/>
  </cols>
  <sheetData>
    <row r="2" spans="1:15" ht="30" customHeight="1" thickBot="1" x14ac:dyDescent="0.4">
      <c r="A2" s="601" t="s">
        <v>64</v>
      </c>
      <c r="B2" s="601"/>
      <c r="C2" s="601"/>
      <c r="D2" s="601"/>
      <c r="E2" s="601"/>
      <c r="F2" s="601"/>
      <c r="G2" s="601"/>
      <c r="H2" s="601"/>
      <c r="I2" s="601"/>
      <c r="K2" s="38"/>
      <c r="L2" s="38"/>
    </row>
    <row r="3" spans="1:15" s="2" customFormat="1" ht="30" customHeight="1" x14ac:dyDescent="0.3">
      <c r="M3" s="411"/>
      <c r="N3" s="411"/>
      <c r="O3" s="411"/>
    </row>
    <row r="4" spans="1:15" s="3" customFormat="1" ht="30" customHeight="1" x14ac:dyDescent="0.3">
      <c r="A4" s="600" t="s">
        <v>4</v>
      </c>
      <c r="B4" s="600"/>
      <c r="C4" s="4" t="s">
        <v>0</v>
      </c>
      <c r="D4" s="22"/>
      <c r="E4" s="4" t="s">
        <v>1</v>
      </c>
      <c r="F4" s="22"/>
      <c r="G4" s="4" t="s">
        <v>2</v>
      </c>
      <c r="H4" s="22"/>
      <c r="I4" s="4" t="s">
        <v>1</v>
      </c>
      <c r="K4" s="74" t="s">
        <v>143</v>
      </c>
      <c r="L4" s="6" t="s">
        <v>361</v>
      </c>
      <c r="M4" s="118"/>
      <c r="N4" s="118"/>
      <c r="O4" s="118"/>
    </row>
    <row r="5" spans="1:15" ht="30" customHeight="1" x14ac:dyDescent="0.3">
      <c r="A5" s="6"/>
      <c r="B5" s="6"/>
      <c r="C5" s="7">
        <v>2022</v>
      </c>
      <c r="D5" s="23"/>
      <c r="E5" s="7">
        <v>2023</v>
      </c>
      <c r="F5" s="23"/>
      <c r="G5" s="7">
        <v>2023</v>
      </c>
      <c r="H5" s="23"/>
      <c r="I5" s="7">
        <v>2024</v>
      </c>
      <c r="J5" s="193"/>
      <c r="K5" s="73">
        <v>2020</v>
      </c>
      <c r="L5" s="194" t="s">
        <v>362</v>
      </c>
    </row>
    <row r="6" spans="1:15" s="5" customFormat="1" ht="30" customHeight="1" x14ac:dyDescent="0.3">
      <c r="A6" s="600" t="s">
        <v>73</v>
      </c>
      <c r="B6" s="600"/>
      <c r="E6" s="84"/>
      <c r="G6" s="84"/>
      <c r="I6" s="84"/>
      <c r="K6" s="92"/>
      <c r="M6" s="118"/>
      <c r="N6" s="118"/>
      <c r="O6" s="118"/>
    </row>
    <row r="7" spans="1:15" s="2" customFormat="1" ht="30" customHeight="1" x14ac:dyDescent="0.3">
      <c r="A7" s="42"/>
      <c r="B7" s="8" t="s">
        <v>262</v>
      </c>
      <c r="C7" s="113">
        <v>1875.79</v>
      </c>
      <c r="D7" s="16"/>
      <c r="E7" s="113">
        <v>600</v>
      </c>
      <c r="F7" s="16"/>
      <c r="G7" s="113">
        <v>600</v>
      </c>
      <c r="H7" s="16"/>
      <c r="I7" s="113">
        <v>600</v>
      </c>
      <c r="K7" s="224">
        <v>0</v>
      </c>
      <c r="L7" s="79">
        <f>K7/I7</f>
        <v>0</v>
      </c>
      <c r="M7" s="411"/>
      <c r="N7" s="411"/>
      <c r="O7" s="411"/>
    </row>
    <row r="8" spans="1:15" s="2" customFormat="1" ht="30" customHeight="1" x14ac:dyDescent="0.3">
      <c r="B8" s="10" t="s">
        <v>263</v>
      </c>
      <c r="C8" s="113">
        <v>1108.81</v>
      </c>
      <c r="D8" s="16"/>
      <c r="E8" s="113">
        <v>1500</v>
      </c>
      <c r="F8" s="16"/>
      <c r="G8" s="113">
        <v>1500</v>
      </c>
      <c r="H8" s="16"/>
      <c r="I8" s="113">
        <v>1500</v>
      </c>
      <c r="K8" s="224">
        <v>0</v>
      </c>
      <c r="L8" s="79">
        <f>K8/I8</f>
        <v>0</v>
      </c>
      <c r="M8" s="411"/>
      <c r="N8" s="411"/>
      <c r="O8" s="411"/>
    </row>
    <row r="9" spans="1:15" s="2" customFormat="1" ht="24.95" customHeight="1" x14ac:dyDescent="0.3">
      <c r="B9" s="8" t="s">
        <v>369</v>
      </c>
      <c r="C9" s="315"/>
      <c r="D9" s="316"/>
      <c r="E9" s="315"/>
      <c r="F9" s="316"/>
      <c r="G9" s="315"/>
      <c r="H9" s="316"/>
      <c r="I9" s="315"/>
      <c r="K9" s="224"/>
      <c r="L9" s="79"/>
      <c r="M9" s="411"/>
      <c r="N9" s="411"/>
      <c r="O9" s="411"/>
    </row>
    <row r="10" spans="1:15" s="2" customFormat="1" ht="30" customHeight="1" x14ac:dyDescent="0.3">
      <c r="B10" s="8" t="s">
        <v>384</v>
      </c>
      <c r="C10" s="113">
        <v>14132.66</v>
      </c>
      <c r="D10" s="16"/>
      <c r="E10" s="113">
        <v>15000</v>
      </c>
      <c r="F10" s="16"/>
      <c r="G10" s="113">
        <v>14300</v>
      </c>
      <c r="H10" s="16"/>
      <c r="I10" s="465">
        <v>15000</v>
      </c>
      <c r="K10" s="224">
        <v>0</v>
      </c>
      <c r="L10" s="79"/>
      <c r="M10" s="411"/>
      <c r="N10" s="411"/>
      <c r="O10" s="411"/>
    </row>
    <row r="11" spans="1:15" s="2" customFormat="1" ht="30" customHeight="1" x14ac:dyDescent="0.3">
      <c r="B11" s="8" t="s">
        <v>385</v>
      </c>
      <c r="C11" s="113">
        <v>6673.8</v>
      </c>
      <c r="D11" s="16"/>
      <c r="E11" s="113">
        <v>5900</v>
      </c>
      <c r="F11" s="16"/>
      <c r="G11" s="113">
        <v>6800</v>
      </c>
      <c r="H11" s="16"/>
      <c r="I11" s="113">
        <v>6700</v>
      </c>
      <c r="K11" s="224">
        <v>0</v>
      </c>
      <c r="L11" s="79"/>
      <c r="M11" s="411"/>
      <c r="N11" s="411"/>
      <c r="O11" s="411"/>
    </row>
    <row r="12" spans="1:15" s="2" customFormat="1" ht="30" customHeight="1" x14ac:dyDescent="0.3">
      <c r="B12" s="8" t="s">
        <v>714</v>
      </c>
      <c r="C12" s="113">
        <v>3369.66</v>
      </c>
      <c r="D12" s="16"/>
      <c r="E12" s="113">
        <v>3900</v>
      </c>
      <c r="F12" s="16"/>
      <c r="G12" s="113">
        <v>3700</v>
      </c>
      <c r="H12" s="16"/>
      <c r="I12" s="113">
        <v>3900</v>
      </c>
      <c r="K12" s="224">
        <v>0</v>
      </c>
      <c r="L12" s="79"/>
      <c r="M12" s="411"/>
      <c r="N12" s="411"/>
      <c r="O12" s="411"/>
    </row>
    <row r="13" spans="1:15" s="2" customFormat="1" ht="30" customHeight="1" x14ac:dyDescent="0.3">
      <c r="B13" s="8" t="s">
        <v>264</v>
      </c>
      <c r="C13" s="113">
        <v>838.16</v>
      </c>
      <c r="D13" s="16"/>
      <c r="E13" s="113">
        <v>1000</v>
      </c>
      <c r="F13" s="16"/>
      <c r="G13" s="113">
        <v>1000</v>
      </c>
      <c r="H13" s="16"/>
      <c r="I13" s="113">
        <v>1500</v>
      </c>
      <c r="K13" s="225">
        <v>0</v>
      </c>
      <c r="L13" s="79">
        <f>K13/I13</f>
        <v>0</v>
      </c>
      <c r="M13" s="411"/>
      <c r="N13" s="411"/>
      <c r="O13" s="411"/>
    </row>
    <row r="14" spans="1:15" s="2" customFormat="1" ht="24.95" customHeight="1" x14ac:dyDescent="0.3">
      <c r="B14" s="8" t="s">
        <v>423</v>
      </c>
      <c r="C14" s="315"/>
      <c r="D14" s="316"/>
      <c r="E14" s="315"/>
      <c r="F14" s="316"/>
      <c r="G14" s="315"/>
      <c r="H14" s="316"/>
      <c r="I14" s="315"/>
      <c r="K14" s="224"/>
      <c r="L14" s="79"/>
      <c r="M14" s="411"/>
      <c r="N14" s="411"/>
      <c r="O14" s="411"/>
    </row>
    <row r="15" spans="1:15" s="2" customFormat="1" ht="30" customHeight="1" x14ac:dyDescent="0.3">
      <c r="A15" s="34"/>
      <c r="B15" s="293" t="s">
        <v>465</v>
      </c>
      <c r="C15" s="113">
        <v>45150</v>
      </c>
      <c r="D15" s="16"/>
      <c r="E15" s="113">
        <v>47485</v>
      </c>
      <c r="F15" s="16"/>
      <c r="G15" s="113">
        <v>45150</v>
      </c>
      <c r="H15" s="16"/>
      <c r="I15" s="113">
        <v>50840</v>
      </c>
      <c r="J15" s="98"/>
      <c r="K15" s="224">
        <v>0</v>
      </c>
      <c r="L15" s="79">
        <f>K15/I15</f>
        <v>0</v>
      </c>
      <c r="M15" s="411"/>
      <c r="N15" s="411"/>
      <c r="O15" s="411"/>
    </row>
    <row r="16" spans="1:15" s="2" customFormat="1" ht="30" customHeight="1" x14ac:dyDescent="0.3">
      <c r="A16" s="131"/>
      <c r="B16" s="35" t="s">
        <v>300</v>
      </c>
      <c r="C16" s="113">
        <v>2412.33</v>
      </c>
      <c r="D16" s="16"/>
      <c r="E16" s="113">
        <v>5000</v>
      </c>
      <c r="F16" s="16"/>
      <c r="G16" s="113">
        <v>5000</v>
      </c>
      <c r="H16" s="16"/>
      <c r="I16" s="113">
        <v>5000</v>
      </c>
      <c r="J16" s="98"/>
      <c r="K16" s="224">
        <v>0</v>
      </c>
      <c r="L16" s="79">
        <f>K16/I16</f>
        <v>0</v>
      </c>
      <c r="M16" s="411"/>
      <c r="N16" s="411"/>
      <c r="O16" s="411"/>
    </row>
    <row r="17" spans="1:15" s="2" customFormat="1" ht="30" customHeight="1" x14ac:dyDescent="0.3">
      <c r="B17" s="10" t="s">
        <v>162</v>
      </c>
      <c r="C17" s="115">
        <v>5662.56</v>
      </c>
      <c r="D17" s="17"/>
      <c r="E17" s="115">
        <v>6000</v>
      </c>
      <c r="F17" s="17"/>
      <c r="G17" s="115">
        <v>5000</v>
      </c>
      <c r="H17" s="17"/>
      <c r="I17" s="115">
        <v>6000</v>
      </c>
      <c r="K17" s="225">
        <v>0</v>
      </c>
      <c r="L17" s="79">
        <f t="shared" ref="L17" si="0">K17/I17</f>
        <v>0</v>
      </c>
      <c r="M17" s="411"/>
      <c r="N17" s="411"/>
      <c r="O17" s="411"/>
    </row>
    <row r="18" spans="1:15" s="2" customFormat="1" ht="24.95" customHeight="1" x14ac:dyDescent="0.3">
      <c r="B18" s="10" t="s">
        <v>314</v>
      </c>
      <c r="C18" s="306"/>
      <c r="D18" s="313"/>
      <c r="E18" s="306"/>
      <c r="F18" s="313"/>
      <c r="G18" s="306"/>
      <c r="H18" s="313"/>
      <c r="I18" s="306"/>
      <c r="K18" s="250"/>
      <c r="L18" s="249"/>
      <c r="M18" s="411"/>
      <c r="N18" s="411"/>
      <c r="O18" s="411"/>
    </row>
    <row r="19" spans="1:15" s="2" customFormat="1" ht="30" customHeight="1" thickBot="1" x14ac:dyDescent="0.35">
      <c r="B19" s="10" t="s">
        <v>367</v>
      </c>
      <c r="C19" s="116">
        <v>430.5</v>
      </c>
      <c r="D19" s="18"/>
      <c r="E19" s="116">
        <v>600</v>
      </c>
      <c r="F19" s="18"/>
      <c r="G19" s="116">
        <v>600</v>
      </c>
      <c r="H19" s="18"/>
      <c r="I19" s="116">
        <v>600</v>
      </c>
      <c r="K19" s="226">
        <v>0</v>
      </c>
      <c r="L19" s="127">
        <f>K19/I19</f>
        <v>0</v>
      </c>
      <c r="M19" s="411"/>
      <c r="N19" s="411"/>
      <c r="O19" s="411"/>
    </row>
    <row r="20" spans="1:15" s="5" customFormat="1" ht="30" customHeight="1" x14ac:dyDescent="0.3">
      <c r="A20" s="600" t="s">
        <v>74</v>
      </c>
      <c r="B20" s="600"/>
      <c r="C20" s="118">
        <f>SUM(C7:C19)</f>
        <v>81654.27</v>
      </c>
      <c r="D20" s="21"/>
      <c r="E20" s="118">
        <f>SUM(E7:E19)</f>
        <v>86985</v>
      </c>
      <c r="F20" s="21"/>
      <c r="G20" s="118">
        <f>SUM(G7:G19)</f>
        <v>83650</v>
      </c>
      <c r="H20" s="21"/>
      <c r="I20" s="118">
        <f>IF(SUM(I7:I19)=0,"",SUM(I7:I19))</f>
        <v>91640</v>
      </c>
      <c r="K20" s="227">
        <f>SUM(K7:K19)</f>
        <v>0</v>
      </c>
      <c r="M20" s="118"/>
      <c r="N20" s="118"/>
      <c r="O20" s="118"/>
    </row>
    <row r="21" spans="1:15" ht="30" customHeight="1" x14ac:dyDescent="0.3">
      <c r="H21" s="404"/>
      <c r="I21" s="40"/>
    </row>
    <row r="22" spans="1:15" s="26" customFormat="1" ht="30" hidden="1" customHeight="1" x14ac:dyDescent="0.3">
      <c r="B22" s="417" t="s">
        <v>725</v>
      </c>
      <c r="C22" s="418">
        <f>(I20-E20)/E20</f>
        <v>5.3514973846065413E-2</v>
      </c>
      <c r="M22" s="411"/>
      <c r="N22" s="411"/>
      <c r="O22" s="411"/>
    </row>
    <row r="38" spans="16:16" ht="30" customHeight="1" x14ac:dyDescent="0.25">
      <c r="P38" s="103"/>
    </row>
  </sheetData>
  <mergeCells count="4">
    <mergeCell ref="A2:I2"/>
    <mergeCell ref="A4:B4"/>
    <mergeCell ref="A6:B6"/>
    <mergeCell ref="A20:B20"/>
  </mergeCells>
  <printOptions horizontalCentered="1"/>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Roman,Regular"&amp;16 25</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tint="0.39997558519241921"/>
  </sheetPr>
  <dimension ref="A2:P38"/>
  <sheetViews>
    <sheetView topLeftCell="A4" zoomScale="70" zoomScaleNormal="70" workbookViewId="0">
      <selection activeCell="B32" sqref="B32"/>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21" customWidth="1"/>
    <col min="16" max="16384" width="9.140625" style="1"/>
  </cols>
  <sheetData>
    <row r="2" spans="1:15" ht="30" customHeight="1" thickBot="1" x14ac:dyDescent="0.4">
      <c r="A2" s="601" t="s">
        <v>64</v>
      </c>
      <c r="B2" s="601"/>
      <c r="C2" s="601"/>
      <c r="D2" s="601"/>
      <c r="E2" s="601"/>
      <c r="F2" s="601"/>
      <c r="G2" s="601"/>
      <c r="H2" s="601"/>
      <c r="I2" s="601"/>
      <c r="K2" s="38"/>
      <c r="L2" s="38"/>
    </row>
    <row r="3" spans="1:15" s="2" customFormat="1" ht="30" customHeight="1" x14ac:dyDescent="0.3">
      <c r="M3" s="411"/>
      <c r="N3" s="411"/>
      <c r="O3" s="411"/>
    </row>
    <row r="4" spans="1:15" s="3" customFormat="1" ht="30" customHeight="1" x14ac:dyDescent="0.3">
      <c r="A4" s="600" t="s">
        <v>4</v>
      </c>
      <c r="B4" s="600"/>
      <c r="C4" s="4" t="s">
        <v>0</v>
      </c>
      <c r="D4" s="22"/>
      <c r="E4" s="4" t="s">
        <v>1</v>
      </c>
      <c r="F4" s="22"/>
      <c r="G4" s="4" t="s">
        <v>2</v>
      </c>
      <c r="H4" s="22"/>
      <c r="I4" s="4" t="s">
        <v>1</v>
      </c>
      <c r="K4" s="80" t="s">
        <v>143</v>
      </c>
      <c r="L4" s="189" t="s">
        <v>361</v>
      </c>
      <c r="M4" s="118"/>
      <c r="N4" s="118"/>
      <c r="O4" s="118"/>
    </row>
    <row r="5" spans="1:15" ht="30" customHeight="1" x14ac:dyDescent="0.3">
      <c r="A5" s="6"/>
      <c r="B5" s="6"/>
      <c r="C5" s="7">
        <v>2022</v>
      </c>
      <c r="D5" s="23"/>
      <c r="E5" s="7">
        <v>2023</v>
      </c>
      <c r="F5" s="23"/>
      <c r="G5" s="7">
        <v>2023</v>
      </c>
      <c r="H5" s="23"/>
      <c r="I5" s="7">
        <v>2024</v>
      </c>
      <c r="J5" s="193"/>
      <c r="K5" s="81">
        <v>2020</v>
      </c>
      <c r="L5" s="194" t="s">
        <v>362</v>
      </c>
    </row>
    <row r="6" spans="1:15" s="5" customFormat="1" ht="30" customHeight="1" x14ac:dyDescent="0.3">
      <c r="A6" s="600" t="s">
        <v>75</v>
      </c>
      <c r="B6" s="600"/>
      <c r="D6" s="21"/>
      <c r="F6" s="21"/>
      <c r="H6" s="21"/>
      <c r="K6" s="92"/>
      <c r="M6" s="118"/>
      <c r="N6" s="118"/>
      <c r="O6" s="118"/>
    </row>
    <row r="7" spans="1:15" s="2" customFormat="1" ht="30" customHeight="1" x14ac:dyDescent="0.3">
      <c r="B7" s="8" t="s">
        <v>258</v>
      </c>
      <c r="C7" s="113">
        <v>149.96</v>
      </c>
      <c r="D7" s="16"/>
      <c r="E7" s="113">
        <v>450</v>
      </c>
      <c r="F7" s="16"/>
      <c r="G7" s="113">
        <v>400</v>
      </c>
      <c r="H7" s="16"/>
      <c r="I7" s="113">
        <v>450</v>
      </c>
      <c r="J7" s="136"/>
      <c r="K7" s="224">
        <v>0</v>
      </c>
      <c r="L7" s="77">
        <f t="shared" ref="L7" si="0">K7/I7</f>
        <v>0</v>
      </c>
      <c r="M7" s="411"/>
      <c r="N7" s="411"/>
      <c r="O7" s="411"/>
    </row>
    <row r="8" spans="1:15" s="2" customFormat="1" ht="30" customHeight="1" x14ac:dyDescent="0.3">
      <c r="B8" s="10" t="s">
        <v>76</v>
      </c>
      <c r="C8" s="115">
        <v>618</v>
      </c>
      <c r="D8" s="17"/>
      <c r="E8" s="115">
        <v>600</v>
      </c>
      <c r="F8" s="17"/>
      <c r="G8" s="115">
        <v>600</v>
      </c>
      <c r="H8" s="17"/>
      <c r="I8" s="115">
        <v>600</v>
      </c>
      <c r="J8" s="136"/>
      <c r="K8" s="251"/>
      <c r="L8" s="129"/>
      <c r="M8" s="411"/>
      <c r="N8" s="411"/>
      <c r="O8" s="411"/>
    </row>
    <row r="9" spans="1:15" s="2" customFormat="1" ht="24.95" customHeight="1" x14ac:dyDescent="0.3">
      <c r="B9" s="10" t="s">
        <v>369</v>
      </c>
      <c r="C9" s="312"/>
      <c r="D9" s="314"/>
      <c r="E9" s="312"/>
      <c r="F9" s="314"/>
      <c r="G9" s="312"/>
      <c r="H9" s="314"/>
      <c r="I9" s="312"/>
      <c r="J9" s="136"/>
      <c r="K9" s="281"/>
      <c r="L9" s="197"/>
      <c r="M9" s="411"/>
      <c r="N9" s="411"/>
      <c r="O9" s="411"/>
    </row>
    <row r="10" spans="1:15" s="2" customFormat="1" ht="30" customHeight="1" x14ac:dyDescent="0.3">
      <c r="B10" s="296" t="s">
        <v>466</v>
      </c>
      <c r="C10" s="115">
        <v>14132.88</v>
      </c>
      <c r="D10" s="17"/>
      <c r="E10" s="115">
        <v>15000</v>
      </c>
      <c r="F10" s="17"/>
      <c r="G10" s="115">
        <v>14300</v>
      </c>
      <c r="H10" s="17"/>
      <c r="I10" s="115">
        <v>15000</v>
      </c>
      <c r="J10" s="136"/>
      <c r="K10" s="225">
        <v>0</v>
      </c>
      <c r="L10" s="77"/>
      <c r="M10" s="411"/>
      <c r="N10" s="411"/>
      <c r="O10" s="411"/>
    </row>
    <row r="11" spans="1:15" s="2" customFormat="1" ht="30" customHeight="1" x14ac:dyDescent="0.3">
      <c r="B11" s="296" t="s">
        <v>467</v>
      </c>
      <c r="C11" s="115">
        <v>2523.36</v>
      </c>
      <c r="D11" s="17"/>
      <c r="E11" s="115">
        <v>2400</v>
      </c>
      <c r="F11" s="17"/>
      <c r="G11" s="115">
        <v>2700</v>
      </c>
      <c r="H11" s="17"/>
      <c r="I11" s="115">
        <v>2700</v>
      </c>
      <c r="J11" s="136"/>
      <c r="K11" s="225">
        <v>0</v>
      </c>
      <c r="L11" s="77"/>
      <c r="M11" s="411"/>
      <c r="N11" s="411"/>
      <c r="O11" s="411"/>
    </row>
    <row r="12" spans="1:15" s="2" customFormat="1" ht="30" customHeight="1" x14ac:dyDescent="0.3">
      <c r="B12" s="296" t="s">
        <v>715</v>
      </c>
      <c r="C12" s="115">
        <v>1155.18</v>
      </c>
      <c r="D12" s="17"/>
      <c r="E12" s="115">
        <v>1700</v>
      </c>
      <c r="F12" s="17"/>
      <c r="G12" s="115">
        <v>1600</v>
      </c>
      <c r="H12" s="17"/>
      <c r="I12" s="115">
        <v>1600</v>
      </c>
      <c r="J12" s="136"/>
      <c r="K12" s="225">
        <v>0</v>
      </c>
      <c r="L12" s="77"/>
      <c r="M12" s="411"/>
      <c r="N12" s="411"/>
      <c r="O12" s="411"/>
    </row>
    <row r="13" spans="1:15" s="2" customFormat="1" ht="30" customHeight="1" x14ac:dyDescent="0.3">
      <c r="B13" s="10" t="s">
        <v>259</v>
      </c>
      <c r="C13" s="115">
        <v>308</v>
      </c>
      <c r="D13" s="17"/>
      <c r="E13" s="115">
        <v>450</v>
      </c>
      <c r="F13" s="17"/>
      <c r="G13" s="115">
        <v>450</v>
      </c>
      <c r="H13" s="17"/>
      <c r="I13" s="115">
        <v>450</v>
      </c>
      <c r="J13" s="136"/>
      <c r="K13" s="225">
        <v>0</v>
      </c>
      <c r="L13" s="77">
        <f>K13/I13</f>
        <v>0</v>
      </c>
      <c r="M13" s="411"/>
      <c r="N13" s="411"/>
      <c r="O13" s="411"/>
    </row>
    <row r="14" spans="1:15" s="2" customFormat="1" ht="24.95" customHeight="1" x14ac:dyDescent="0.3">
      <c r="B14" s="8" t="s">
        <v>423</v>
      </c>
      <c r="C14" s="320"/>
      <c r="D14" s="321"/>
      <c r="E14" s="320"/>
      <c r="F14" s="321"/>
      <c r="G14" s="320"/>
      <c r="H14" s="321"/>
      <c r="I14" s="320"/>
      <c r="J14" s="136"/>
      <c r="K14" s="224"/>
      <c r="L14" s="77"/>
      <c r="M14" s="411"/>
      <c r="N14" s="411"/>
      <c r="O14" s="411"/>
    </row>
    <row r="15" spans="1:15" s="2" customFormat="1" ht="30" customHeight="1" x14ac:dyDescent="0.3">
      <c r="B15" s="293" t="s">
        <v>426</v>
      </c>
      <c r="C15" s="113">
        <v>17073</v>
      </c>
      <c r="D15" s="16"/>
      <c r="E15" s="113">
        <v>18430</v>
      </c>
      <c r="F15" s="16"/>
      <c r="G15" s="113">
        <v>17073</v>
      </c>
      <c r="H15" s="16"/>
      <c r="I15" s="113">
        <v>22000</v>
      </c>
      <c r="J15" s="136"/>
      <c r="K15" s="224">
        <v>0</v>
      </c>
      <c r="L15" s="77">
        <f>K15/I15</f>
        <v>0</v>
      </c>
      <c r="M15" s="411"/>
      <c r="N15" s="411"/>
      <c r="O15" s="411"/>
    </row>
    <row r="16" spans="1:15" s="2" customFormat="1" ht="30" customHeight="1" x14ac:dyDescent="0.3">
      <c r="B16" s="8" t="s">
        <v>234</v>
      </c>
      <c r="C16" s="113">
        <v>2214.33</v>
      </c>
      <c r="D16" s="16"/>
      <c r="E16" s="113">
        <v>1000</v>
      </c>
      <c r="F16" s="16"/>
      <c r="G16" s="168">
        <v>1000</v>
      </c>
      <c r="H16" s="158"/>
      <c r="I16" s="113">
        <v>1000</v>
      </c>
      <c r="J16" s="136"/>
      <c r="K16" s="224">
        <v>0</v>
      </c>
      <c r="L16" s="77">
        <f>K16/I16</f>
        <v>0</v>
      </c>
      <c r="M16" s="411"/>
      <c r="N16" s="411"/>
      <c r="O16" s="411"/>
    </row>
    <row r="17" spans="1:15" s="2" customFormat="1" ht="30" customHeight="1" x14ac:dyDescent="0.3">
      <c r="B17" s="10" t="s">
        <v>163</v>
      </c>
      <c r="C17" s="115">
        <v>597.05999999999995</v>
      </c>
      <c r="D17" s="17"/>
      <c r="E17" s="115">
        <v>400</v>
      </c>
      <c r="F17" s="17"/>
      <c r="G17" s="115">
        <v>400</v>
      </c>
      <c r="H17" s="17"/>
      <c r="I17" s="115">
        <v>400</v>
      </c>
      <c r="J17" s="136"/>
      <c r="K17" s="225">
        <v>0</v>
      </c>
      <c r="L17" s="77">
        <f>K17/I17</f>
        <v>0</v>
      </c>
      <c r="M17" s="411"/>
      <c r="N17" s="411"/>
      <c r="O17" s="411"/>
    </row>
    <row r="18" spans="1:15" s="2" customFormat="1" ht="24.95" customHeight="1" x14ac:dyDescent="0.3">
      <c r="B18" s="10" t="s">
        <v>314</v>
      </c>
      <c r="C18" s="306"/>
      <c r="D18" s="313"/>
      <c r="E18" s="306"/>
      <c r="F18" s="313"/>
      <c r="G18" s="306"/>
      <c r="H18" s="313"/>
      <c r="I18" s="306"/>
      <c r="J18" s="136"/>
      <c r="K18" s="250"/>
      <c r="L18" s="248"/>
      <c r="M18" s="411"/>
      <c r="N18" s="411"/>
      <c r="O18" s="411"/>
    </row>
    <row r="19" spans="1:15" s="2" customFormat="1" ht="30" customHeight="1" thickBot="1" x14ac:dyDescent="0.35">
      <c r="B19" s="296" t="s">
        <v>468</v>
      </c>
      <c r="C19" s="116">
        <v>515.86</v>
      </c>
      <c r="D19" s="18"/>
      <c r="E19" s="116">
        <v>575</v>
      </c>
      <c r="F19" s="18"/>
      <c r="G19" s="116">
        <v>550</v>
      </c>
      <c r="H19" s="18"/>
      <c r="I19" s="116">
        <v>575</v>
      </c>
      <c r="J19" s="136"/>
      <c r="K19" s="226">
        <v>0</v>
      </c>
      <c r="L19" s="78">
        <f>K19/I19</f>
        <v>0</v>
      </c>
      <c r="M19" s="411"/>
      <c r="N19" s="411"/>
      <c r="O19" s="411"/>
    </row>
    <row r="20" spans="1:15" s="5" customFormat="1" ht="30" customHeight="1" x14ac:dyDescent="0.3">
      <c r="A20" s="600" t="s">
        <v>77</v>
      </c>
      <c r="B20" s="600"/>
      <c r="C20" s="118">
        <f>SUM(C7:C19)</f>
        <v>39287.630000000005</v>
      </c>
      <c r="D20" s="21"/>
      <c r="E20" s="118">
        <f>SUM(E7:E19)</f>
        <v>41005</v>
      </c>
      <c r="F20" s="21"/>
      <c r="G20" s="118">
        <f>SUM(G7:G19)</f>
        <v>39073</v>
      </c>
      <c r="H20" s="21"/>
      <c r="I20" s="118">
        <f>IF(SUM(I7:I19)=0,"",SUM(I7:I19))</f>
        <v>44775</v>
      </c>
      <c r="K20" s="227">
        <f>SUM(K7:K19)</f>
        <v>0</v>
      </c>
      <c r="M20" s="118"/>
      <c r="N20" s="118"/>
      <c r="O20" s="118"/>
    </row>
    <row r="21" spans="1:15" ht="30" customHeight="1" x14ac:dyDescent="0.3">
      <c r="H21" s="404"/>
      <c r="I21" s="40"/>
    </row>
    <row r="22" spans="1:15" s="26" customFormat="1" ht="30" hidden="1" customHeight="1" x14ac:dyDescent="0.3">
      <c r="B22" s="417" t="s">
        <v>725</v>
      </c>
      <c r="C22" s="418">
        <f>(I20-E20)/E20</f>
        <v>9.1940007316180947E-2</v>
      </c>
      <c r="M22" s="411"/>
      <c r="N22" s="411"/>
      <c r="O22" s="411"/>
    </row>
    <row r="38" spans="16:16" ht="30" customHeight="1" x14ac:dyDescent="0.25">
      <c r="P38" s="103"/>
    </row>
  </sheetData>
  <mergeCells count="4">
    <mergeCell ref="A2:I2"/>
    <mergeCell ref="A4:B4"/>
    <mergeCell ref="A6:B6"/>
    <mergeCell ref="A20:B20"/>
  </mergeCells>
  <printOptions horizontalCentered="1"/>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Roman,Regular"&amp;16 26</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90737-B795-4018-8B87-0DB8905C9984}">
  <sheetPr>
    <tabColor theme="5" tint="0.39997558519241921"/>
  </sheetPr>
  <dimension ref="A1:M15"/>
  <sheetViews>
    <sheetView zoomScale="60" zoomScaleNormal="60" workbookViewId="0">
      <selection activeCell="O29" sqref="O29"/>
    </sheetView>
  </sheetViews>
  <sheetFormatPr defaultRowHeight="15" x14ac:dyDescent="0.25"/>
  <cols>
    <col min="1" max="1" width="5.7109375" customWidth="1"/>
    <col min="2" max="2" width="51.7109375" customWidth="1"/>
    <col min="3" max="3" width="22.7109375" customWidth="1"/>
    <col min="4" max="4" width="3.42578125" customWidth="1"/>
    <col min="5" max="5" width="22.7109375" customWidth="1"/>
    <col min="6" max="6" width="3.42578125" customWidth="1"/>
    <col min="7" max="7" width="22.7109375" customWidth="1"/>
    <col min="8" max="8" width="3.42578125" customWidth="1"/>
    <col min="9" max="9" width="22.7109375" customWidth="1"/>
    <col min="10" max="12" width="0" hidden="1" customWidth="1"/>
    <col min="13" max="13" width="15.7109375" customWidth="1"/>
  </cols>
  <sheetData>
    <row r="1" spans="1:13" x14ac:dyDescent="0.25">
      <c r="A1" s="1"/>
      <c r="B1" s="1"/>
      <c r="C1" s="1"/>
      <c r="D1" s="1"/>
      <c r="E1" s="1"/>
      <c r="F1" s="1"/>
      <c r="G1" s="1"/>
      <c r="H1" s="1"/>
      <c r="I1" s="1"/>
      <c r="J1" s="1"/>
      <c r="K1" s="1"/>
      <c r="L1" s="1"/>
      <c r="M1" s="221"/>
    </row>
    <row r="2" spans="1:13" ht="26.25" thickBot="1" x14ac:dyDescent="0.4">
      <c r="A2" s="601" t="s">
        <v>64</v>
      </c>
      <c r="B2" s="601"/>
      <c r="C2" s="601"/>
      <c r="D2" s="601"/>
      <c r="E2" s="601"/>
      <c r="F2" s="601"/>
      <c r="G2" s="601"/>
      <c r="H2" s="601"/>
      <c r="I2" s="601"/>
      <c r="J2" s="1"/>
      <c r="K2" s="38"/>
      <c r="L2" s="38"/>
      <c r="M2" s="221"/>
    </row>
    <row r="3" spans="1:13" ht="18.75" x14ac:dyDescent="0.3">
      <c r="A3" s="95"/>
      <c r="B3" s="95"/>
      <c r="C3" s="95"/>
      <c r="D3" s="95"/>
      <c r="E3" s="95"/>
      <c r="F3" s="95"/>
      <c r="G3" s="95"/>
      <c r="H3" s="95"/>
      <c r="I3" s="95"/>
      <c r="J3" s="2"/>
      <c r="K3" s="2"/>
      <c r="L3" s="2"/>
      <c r="M3" s="411"/>
    </row>
    <row r="4" spans="1:13" ht="20.25" x14ac:dyDescent="0.3">
      <c r="A4" s="600" t="s">
        <v>4</v>
      </c>
      <c r="B4" s="600"/>
      <c r="C4" s="4" t="s">
        <v>0</v>
      </c>
      <c r="D4" s="22"/>
      <c r="E4" s="4" t="s">
        <v>1</v>
      </c>
      <c r="F4" s="22"/>
      <c r="G4" s="4" t="s">
        <v>2</v>
      </c>
      <c r="H4" s="22"/>
      <c r="I4" s="4" t="s">
        <v>1</v>
      </c>
      <c r="J4" s="3"/>
      <c r="K4" s="74" t="s">
        <v>143</v>
      </c>
      <c r="L4" s="6" t="s">
        <v>361</v>
      </c>
      <c r="M4" s="118"/>
    </row>
    <row r="5" spans="1:13" ht="20.25" x14ac:dyDescent="0.3">
      <c r="A5" s="4"/>
      <c r="B5" s="4"/>
      <c r="C5" s="507">
        <v>2022</v>
      </c>
      <c r="D5" s="156"/>
      <c r="E5" s="507">
        <v>2023</v>
      </c>
      <c r="F5" s="156"/>
      <c r="G5" s="507">
        <v>2023</v>
      </c>
      <c r="H5" s="156"/>
      <c r="I5" s="507">
        <v>2024</v>
      </c>
      <c r="J5" s="193"/>
      <c r="K5" s="73">
        <v>2020</v>
      </c>
      <c r="L5" s="194" t="s">
        <v>362</v>
      </c>
      <c r="M5" s="221"/>
    </row>
    <row r="6" spans="1:13" ht="20.25" x14ac:dyDescent="0.3">
      <c r="A6" s="606" t="s">
        <v>78</v>
      </c>
      <c r="B6" s="606"/>
      <c r="C6" s="27"/>
      <c r="D6" s="36"/>
      <c r="E6" s="27"/>
      <c r="F6" s="36"/>
      <c r="G6" s="27"/>
      <c r="H6" s="36"/>
      <c r="I6" s="27"/>
      <c r="J6" s="27"/>
      <c r="K6" s="94"/>
      <c r="L6" s="27"/>
      <c r="M6" s="416"/>
    </row>
    <row r="7" spans="1:13" ht="18.75" x14ac:dyDescent="0.3">
      <c r="A7" s="506"/>
      <c r="B7" s="145" t="s">
        <v>369</v>
      </c>
      <c r="C7" s="322"/>
      <c r="D7" s="323"/>
      <c r="E7" s="322"/>
      <c r="F7" s="323"/>
      <c r="G7" s="322"/>
      <c r="H7" s="323"/>
      <c r="I7" s="322"/>
      <c r="J7" s="275"/>
      <c r="K7" s="279"/>
      <c r="L7" s="280"/>
      <c r="M7" s="415"/>
    </row>
    <row r="8" spans="1:13" ht="18.75" x14ac:dyDescent="0.3">
      <c r="A8" s="506"/>
      <c r="B8" s="145" t="s">
        <v>416</v>
      </c>
      <c r="C8" s="272">
        <v>1069.3800000000001</v>
      </c>
      <c r="D8" s="273"/>
      <c r="E8" s="272"/>
      <c r="F8" s="273"/>
      <c r="G8" s="272">
        <v>1200</v>
      </c>
      <c r="H8" s="273"/>
      <c r="I8" s="272"/>
      <c r="J8" s="275"/>
      <c r="K8" s="274">
        <v>0</v>
      </c>
      <c r="L8" s="175"/>
      <c r="M8" s="415"/>
    </row>
    <row r="9" spans="1:13" ht="18.75" x14ac:dyDescent="0.3">
      <c r="A9" s="506"/>
      <c r="B9" s="145" t="s">
        <v>821</v>
      </c>
      <c r="C9" s="272">
        <v>553.86</v>
      </c>
      <c r="D9" s="273"/>
      <c r="E9" s="272"/>
      <c r="F9" s="273"/>
      <c r="G9" s="272">
        <v>800</v>
      </c>
      <c r="H9" s="273"/>
      <c r="I9" s="272"/>
      <c r="J9" s="275"/>
      <c r="K9" s="274">
        <v>0</v>
      </c>
      <c r="L9" s="175"/>
      <c r="M9" s="415"/>
    </row>
    <row r="10" spans="1:13" ht="18.75" x14ac:dyDescent="0.3">
      <c r="A10" s="506"/>
      <c r="B10" s="145" t="s">
        <v>423</v>
      </c>
      <c r="C10" s="322"/>
      <c r="D10" s="323"/>
      <c r="E10" s="322"/>
      <c r="F10" s="323"/>
      <c r="G10" s="322"/>
      <c r="H10" s="323"/>
      <c r="I10" s="322"/>
      <c r="J10" s="275"/>
      <c r="K10" s="274"/>
      <c r="L10" s="175"/>
      <c r="M10" s="415"/>
    </row>
    <row r="11" spans="1:13" ht="18.75" x14ac:dyDescent="0.3">
      <c r="A11" s="95"/>
      <c r="B11" s="293" t="s">
        <v>427</v>
      </c>
      <c r="C11" s="113">
        <v>7235.02</v>
      </c>
      <c r="D11" s="16"/>
      <c r="E11" s="169"/>
      <c r="F11" s="16"/>
      <c r="G11" s="113">
        <v>7235</v>
      </c>
      <c r="H11" s="16"/>
      <c r="I11" s="169"/>
      <c r="J11" s="204"/>
      <c r="K11" s="224">
        <v>0</v>
      </c>
      <c r="L11" s="77" t="e">
        <f>K11/I11</f>
        <v>#DIV/0!</v>
      </c>
      <c r="M11" s="411"/>
    </row>
    <row r="12" spans="1:13" ht="18.75" x14ac:dyDescent="0.3">
      <c r="A12" s="95"/>
      <c r="B12" s="10" t="s">
        <v>257</v>
      </c>
      <c r="C12" s="115"/>
      <c r="D12" s="17"/>
      <c r="E12" s="115">
        <v>300</v>
      </c>
      <c r="F12" s="17"/>
      <c r="G12" s="115">
        <v>300</v>
      </c>
      <c r="H12" s="17"/>
      <c r="I12" s="115"/>
      <c r="J12" s="136"/>
      <c r="K12" s="225">
        <v>0</v>
      </c>
      <c r="L12" s="77" t="e">
        <f t="shared" ref="L12:L13" si="0">K12/I12</f>
        <v>#DIV/0!</v>
      </c>
      <c r="M12" s="411"/>
    </row>
    <row r="13" spans="1:13" ht="19.5" thickBot="1" x14ac:dyDescent="0.35">
      <c r="A13" s="95"/>
      <c r="B13" s="10" t="s">
        <v>164</v>
      </c>
      <c r="C13" s="116"/>
      <c r="D13" s="18"/>
      <c r="E13" s="116">
        <v>500</v>
      </c>
      <c r="F13" s="18"/>
      <c r="G13" s="116">
        <v>500</v>
      </c>
      <c r="H13" s="18"/>
      <c r="I13" s="116"/>
      <c r="J13" s="2"/>
      <c r="K13" s="241">
        <v>0</v>
      </c>
      <c r="L13" s="78" t="e">
        <f t="shared" si="0"/>
        <v>#DIV/0!</v>
      </c>
      <c r="M13" s="411"/>
    </row>
    <row r="14" spans="1:13" ht="20.25" x14ac:dyDescent="0.3">
      <c r="A14" s="606" t="s">
        <v>79</v>
      </c>
      <c r="B14" s="606"/>
      <c r="C14" s="118">
        <f>SUM(C7:C13)</f>
        <v>8858.26</v>
      </c>
      <c r="D14" s="21"/>
      <c r="E14" s="118">
        <f>SUM(E7:E13)</f>
        <v>800</v>
      </c>
      <c r="F14" s="21"/>
      <c r="G14" s="118">
        <f>SUM(G7:G13)</f>
        <v>10035</v>
      </c>
      <c r="H14" s="21"/>
      <c r="I14" s="118">
        <f>SUM(I9:I13)</f>
        <v>0</v>
      </c>
      <c r="J14" s="5"/>
      <c r="K14" s="227">
        <f>SUM(K11:K13)</f>
        <v>0</v>
      </c>
      <c r="L14" s="5"/>
      <c r="M14" s="118"/>
    </row>
    <row r="15" spans="1:13" ht="27.75" x14ac:dyDescent="0.3">
      <c r="A15" s="1"/>
      <c r="B15" s="1"/>
      <c r="C15" s="1"/>
      <c r="D15" s="1"/>
      <c r="E15" s="1"/>
      <c r="F15" s="1"/>
      <c r="G15" s="1"/>
      <c r="H15" s="404"/>
      <c r="I15" s="40"/>
      <c r="J15" s="1"/>
      <c r="K15" s="1"/>
      <c r="L15" s="1"/>
      <c r="M15" s="221"/>
    </row>
  </sheetData>
  <mergeCells count="4">
    <mergeCell ref="A2:I2"/>
    <mergeCell ref="A4:B4"/>
    <mergeCell ref="A6:B6"/>
    <mergeCell ref="A14:B14"/>
  </mergeCells>
  <pageMargins left="0.7" right="0.7" top="0.75" bottom="0.75" header="0.3" footer="0.3"/>
  <pageSetup scale="55" orientation="portrait" horizontalDpi="4294967295" verticalDpi="4294967295"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5" tint="0.39997558519241921"/>
  </sheetPr>
  <dimension ref="A2:P35"/>
  <sheetViews>
    <sheetView zoomScale="60" zoomScaleNormal="60" workbookViewId="0">
      <selection activeCell="D1" sqref="D1:D1048576"/>
    </sheetView>
  </sheetViews>
  <sheetFormatPr defaultColWidth="9.140625" defaultRowHeight="30" customHeight="1" x14ac:dyDescent="0.25"/>
  <cols>
    <col min="1" max="1" width="5.7109375" style="1" customWidth="1"/>
    <col min="2" max="2" width="51.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21" customWidth="1"/>
    <col min="16" max="16384" width="9.140625" style="1"/>
  </cols>
  <sheetData>
    <row r="2" spans="1:15" ht="30" customHeight="1" thickBot="1" x14ac:dyDescent="0.4">
      <c r="A2" s="601" t="s">
        <v>64</v>
      </c>
      <c r="B2" s="601"/>
      <c r="C2" s="601"/>
      <c r="D2" s="601"/>
      <c r="E2" s="601"/>
      <c r="F2" s="601"/>
      <c r="G2" s="601"/>
      <c r="H2" s="601"/>
      <c r="I2" s="601"/>
      <c r="K2" s="38"/>
      <c r="L2" s="38"/>
    </row>
    <row r="3" spans="1:15" s="2" customFormat="1" ht="30" customHeight="1" x14ac:dyDescent="0.3">
      <c r="M3" s="411"/>
      <c r="N3" s="411"/>
      <c r="O3" s="411"/>
    </row>
    <row r="4" spans="1:15" s="3" customFormat="1" ht="30" customHeight="1" x14ac:dyDescent="0.3">
      <c r="A4" s="600" t="s">
        <v>4</v>
      </c>
      <c r="B4" s="600"/>
      <c r="C4" s="4" t="s">
        <v>0</v>
      </c>
      <c r="D4" s="22"/>
      <c r="E4" s="4" t="s">
        <v>1</v>
      </c>
      <c r="F4" s="22"/>
      <c r="G4" s="4" t="s">
        <v>2</v>
      </c>
      <c r="H4" s="22"/>
      <c r="I4" s="4" t="s">
        <v>1</v>
      </c>
      <c r="K4" s="74" t="s">
        <v>143</v>
      </c>
      <c r="L4" s="6" t="s">
        <v>361</v>
      </c>
      <c r="M4" s="118"/>
      <c r="N4" s="118"/>
      <c r="O4" s="118"/>
    </row>
    <row r="5" spans="1:15" ht="30" customHeight="1" x14ac:dyDescent="0.3">
      <c r="A5" s="6"/>
      <c r="B5" s="6"/>
      <c r="C5" s="7">
        <v>2022</v>
      </c>
      <c r="D5" s="23"/>
      <c r="E5" s="7">
        <v>2023</v>
      </c>
      <c r="F5" s="23"/>
      <c r="G5" s="7">
        <v>2023</v>
      </c>
      <c r="H5" s="23"/>
      <c r="I5" s="7">
        <v>2024</v>
      </c>
      <c r="J5" s="193"/>
      <c r="K5" s="73">
        <v>2020</v>
      </c>
      <c r="L5" s="194" t="s">
        <v>362</v>
      </c>
    </row>
    <row r="6" spans="1:15" s="5" customFormat="1" ht="30" customHeight="1" x14ac:dyDescent="0.3">
      <c r="A6" s="600" t="s">
        <v>80</v>
      </c>
      <c r="B6" s="600"/>
      <c r="D6" s="21"/>
      <c r="F6" s="21"/>
      <c r="H6" s="21"/>
      <c r="K6" s="92"/>
      <c r="M6" s="118"/>
      <c r="N6" s="118"/>
      <c r="O6" s="118"/>
    </row>
    <row r="7" spans="1:15" s="2" customFormat="1" ht="24.95" customHeight="1" x14ac:dyDescent="0.3">
      <c r="A7" s="34"/>
      <c r="B7" s="35" t="s">
        <v>369</v>
      </c>
      <c r="C7" s="324"/>
      <c r="D7" s="316"/>
      <c r="E7" s="324"/>
      <c r="F7" s="316"/>
      <c r="G7" s="324"/>
      <c r="H7" s="316"/>
      <c r="I7" s="324"/>
      <c r="J7" s="136"/>
      <c r="K7" s="278"/>
      <c r="L7" s="277"/>
      <c r="M7" s="411"/>
      <c r="N7" s="411"/>
      <c r="O7" s="411"/>
    </row>
    <row r="8" spans="1:15" s="2" customFormat="1" ht="30" customHeight="1" x14ac:dyDescent="0.3">
      <c r="A8" s="34"/>
      <c r="B8" s="293" t="s">
        <v>469</v>
      </c>
      <c r="C8" s="113">
        <v>1216.56</v>
      </c>
      <c r="D8" s="124"/>
      <c r="E8" s="113">
        <v>1140</v>
      </c>
      <c r="F8" s="124"/>
      <c r="G8" s="113">
        <v>1320</v>
      </c>
      <c r="H8" s="124"/>
      <c r="I8" s="113">
        <v>1400</v>
      </c>
      <c r="J8" s="114"/>
      <c r="K8" s="224">
        <v>0</v>
      </c>
      <c r="L8" s="8"/>
      <c r="M8" s="411"/>
      <c r="N8" s="411"/>
      <c r="O8" s="411"/>
    </row>
    <row r="9" spans="1:15" s="2" customFormat="1" ht="30" customHeight="1" x14ac:dyDescent="0.3">
      <c r="A9" s="34"/>
      <c r="B9" s="293" t="s">
        <v>716</v>
      </c>
      <c r="C9" s="113">
        <v>630.07000000000005</v>
      </c>
      <c r="D9" s="124"/>
      <c r="E9" s="113">
        <v>800</v>
      </c>
      <c r="F9" s="124"/>
      <c r="G9" s="113">
        <v>800</v>
      </c>
      <c r="H9" s="124"/>
      <c r="I9" s="113">
        <v>800</v>
      </c>
      <c r="J9" s="114"/>
      <c r="K9" s="224"/>
      <c r="L9" s="8"/>
      <c r="M9" s="411"/>
      <c r="N9" s="411"/>
      <c r="O9" s="411"/>
    </row>
    <row r="10" spans="1:15" s="2" customFormat="1" ht="24.95" customHeight="1" x14ac:dyDescent="0.3">
      <c r="A10" s="34"/>
      <c r="B10" s="35" t="s">
        <v>423</v>
      </c>
      <c r="C10" s="315"/>
      <c r="D10" s="325"/>
      <c r="E10" s="315"/>
      <c r="F10" s="325"/>
      <c r="G10" s="315"/>
      <c r="H10" s="325"/>
      <c r="I10" s="315"/>
      <c r="J10" s="114"/>
      <c r="K10" s="224"/>
      <c r="L10" s="8"/>
      <c r="M10" s="411"/>
      <c r="N10" s="411"/>
      <c r="O10" s="411"/>
    </row>
    <row r="11" spans="1:15" s="133" customFormat="1" ht="34.9" customHeight="1" x14ac:dyDescent="0.3">
      <c r="B11" s="290" t="s">
        <v>618</v>
      </c>
      <c r="C11" s="113">
        <v>8231.0400000000009</v>
      </c>
      <c r="D11" s="16"/>
      <c r="E11" s="113">
        <v>9960</v>
      </c>
      <c r="F11" s="16"/>
      <c r="G11" s="113">
        <v>8232</v>
      </c>
      <c r="H11" s="16"/>
      <c r="I11" s="113">
        <v>10458</v>
      </c>
      <c r="J11" s="136"/>
      <c r="K11" s="224">
        <v>0</v>
      </c>
      <c r="L11" s="77">
        <f>K11/I11</f>
        <v>0</v>
      </c>
      <c r="M11" s="415"/>
      <c r="N11" s="415"/>
      <c r="O11" s="415"/>
    </row>
    <row r="12" spans="1:15" s="2" customFormat="1" ht="30" customHeight="1" thickBot="1" x14ac:dyDescent="0.35">
      <c r="B12" s="8" t="s">
        <v>256</v>
      </c>
      <c r="C12" s="172">
        <v>257.98</v>
      </c>
      <c r="D12" s="30"/>
      <c r="E12" s="172">
        <v>500</v>
      </c>
      <c r="F12" s="30"/>
      <c r="G12" s="172">
        <v>500</v>
      </c>
      <c r="H12" s="30"/>
      <c r="I12" s="172">
        <v>500</v>
      </c>
      <c r="K12" s="241">
        <v>0</v>
      </c>
      <c r="L12" s="77">
        <f>K12/I12</f>
        <v>0</v>
      </c>
      <c r="M12" s="411"/>
      <c r="N12" s="411"/>
      <c r="O12" s="411"/>
    </row>
    <row r="13" spans="1:15" s="5" customFormat="1" ht="30" customHeight="1" x14ac:dyDescent="0.3">
      <c r="A13" s="600" t="s">
        <v>81</v>
      </c>
      <c r="B13" s="600"/>
      <c r="C13" s="118">
        <f>SUM(C7:C12)</f>
        <v>10335.650000000001</v>
      </c>
      <c r="D13" s="21"/>
      <c r="E13" s="118">
        <f>SUM(E7:E12)</f>
        <v>12400</v>
      </c>
      <c r="F13" s="21"/>
      <c r="G13" s="118">
        <f>SUM(G7:G12)</f>
        <v>10852</v>
      </c>
      <c r="H13" s="21"/>
      <c r="I13" s="118">
        <f>IF(SUM(I7:I12)=0,"",SUM(I7:I12))</f>
        <v>13158</v>
      </c>
      <c r="K13" s="227">
        <f>SUM(K11:K12)</f>
        <v>0</v>
      </c>
      <c r="M13" s="118"/>
      <c r="N13" s="118"/>
      <c r="O13" s="118"/>
    </row>
    <row r="14" spans="1:15" ht="30" customHeight="1" x14ac:dyDescent="0.3">
      <c r="H14" s="404"/>
      <c r="I14" s="40"/>
    </row>
    <row r="15" spans="1:15" s="26" customFormat="1" ht="30" hidden="1" customHeight="1" x14ac:dyDescent="0.3">
      <c r="B15" s="417" t="s">
        <v>725</v>
      </c>
      <c r="C15" s="418">
        <f>(I13-E13)/E13</f>
        <v>6.1129032258064514E-2</v>
      </c>
      <c r="M15" s="411"/>
      <c r="N15" s="411"/>
      <c r="O15" s="411"/>
    </row>
    <row r="35" spans="16:16" ht="30" customHeight="1" x14ac:dyDescent="0.25">
      <c r="P35" s="103"/>
    </row>
  </sheetData>
  <mergeCells count="4">
    <mergeCell ref="A2:I2"/>
    <mergeCell ref="A4:B4"/>
    <mergeCell ref="A6:B6"/>
    <mergeCell ref="A13:B13"/>
  </mergeCells>
  <printOptions horizontalCentered="1"/>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Roman,Regular"&amp;14 &amp;16 28</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5" tint="0.39997558519241921"/>
  </sheetPr>
  <dimension ref="A2:P37"/>
  <sheetViews>
    <sheetView topLeftCell="A4" zoomScale="60" zoomScaleNormal="60" workbookViewId="0">
      <selection activeCell="I4" sqref="I4"/>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21" customWidth="1"/>
    <col min="16" max="16384" width="9.140625" style="1"/>
  </cols>
  <sheetData>
    <row r="2" spans="1:15" ht="30" customHeight="1" thickBot="1" x14ac:dyDescent="0.4">
      <c r="A2" s="601" t="s">
        <v>64</v>
      </c>
      <c r="B2" s="601"/>
      <c r="C2" s="601"/>
      <c r="D2" s="601"/>
      <c r="E2" s="601"/>
      <c r="F2" s="601"/>
      <c r="G2" s="601"/>
      <c r="H2" s="601"/>
      <c r="I2" s="601"/>
      <c r="K2" s="38"/>
      <c r="L2" s="38"/>
    </row>
    <row r="3" spans="1:15" s="2" customFormat="1" ht="30" customHeight="1" x14ac:dyDescent="0.3">
      <c r="M3" s="411"/>
      <c r="N3" s="411"/>
      <c r="O3" s="411"/>
    </row>
    <row r="4" spans="1:15" s="3" customFormat="1" ht="30" customHeight="1" x14ac:dyDescent="0.3">
      <c r="A4" s="600" t="s">
        <v>4</v>
      </c>
      <c r="B4" s="600"/>
      <c r="C4" s="4" t="s">
        <v>0</v>
      </c>
      <c r="D4" s="22"/>
      <c r="E4" s="4" t="s">
        <v>1</v>
      </c>
      <c r="F4" s="22"/>
      <c r="G4" s="4" t="s">
        <v>2</v>
      </c>
      <c r="H4" s="22"/>
      <c r="I4" s="4" t="s">
        <v>1</v>
      </c>
      <c r="K4" s="80" t="s">
        <v>143</v>
      </c>
      <c r="L4" s="189" t="s">
        <v>361</v>
      </c>
      <c r="M4" s="118"/>
      <c r="N4" s="118"/>
      <c r="O4" s="118"/>
    </row>
    <row r="5" spans="1:15" ht="30" customHeight="1" x14ac:dyDescent="0.3">
      <c r="A5" s="6"/>
      <c r="B5" s="6"/>
      <c r="C5" s="7">
        <v>2022</v>
      </c>
      <c r="D5" s="23"/>
      <c r="E5" s="7">
        <v>2023</v>
      </c>
      <c r="F5" s="23"/>
      <c r="G5" s="7">
        <v>2023</v>
      </c>
      <c r="H5" s="23"/>
      <c r="I5" s="7">
        <v>2024</v>
      </c>
      <c r="J5" s="193"/>
      <c r="K5" s="81">
        <v>2020</v>
      </c>
      <c r="L5" s="194" t="s">
        <v>362</v>
      </c>
    </row>
    <row r="6" spans="1:15" s="5" customFormat="1" ht="30" customHeight="1" x14ac:dyDescent="0.3">
      <c r="A6" s="600" t="s">
        <v>82</v>
      </c>
      <c r="B6" s="600"/>
      <c r="D6" s="21"/>
      <c r="F6" s="21"/>
      <c r="H6" s="21"/>
      <c r="K6" s="92"/>
      <c r="L6" s="107"/>
      <c r="M6" s="118"/>
      <c r="N6" s="118"/>
      <c r="O6" s="118"/>
    </row>
    <row r="7" spans="1:15" s="2" customFormat="1" ht="30" customHeight="1" x14ac:dyDescent="0.3">
      <c r="A7" s="62"/>
      <c r="B7" s="8" t="s">
        <v>254</v>
      </c>
      <c r="C7" s="113">
        <v>60</v>
      </c>
      <c r="D7" s="16"/>
      <c r="E7" s="169">
        <v>100</v>
      </c>
      <c r="F7" s="16"/>
      <c r="G7" s="169">
        <v>0</v>
      </c>
      <c r="H7" s="16"/>
      <c r="I7" s="169">
        <v>100</v>
      </c>
      <c r="K7" s="224">
        <v>0</v>
      </c>
      <c r="L7" s="77">
        <f>K7/I7</f>
        <v>0</v>
      </c>
      <c r="M7" s="411"/>
      <c r="N7" s="411"/>
      <c r="O7" s="411"/>
    </row>
    <row r="8" spans="1:15" s="2" customFormat="1" ht="24.95" customHeight="1" x14ac:dyDescent="0.3">
      <c r="A8" s="62"/>
      <c r="B8" s="8" t="s">
        <v>369</v>
      </c>
      <c r="C8" s="315"/>
      <c r="D8" s="316"/>
      <c r="E8" s="315"/>
      <c r="F8" s="316"/>
      <c r="G8" s="315"/>
      <c r="H8" s="316"/>
      <c r="I8" s="315"/>
      <c r="K8" s="276"/>
      <c r="L8" s="197"/>
      <c r="M8" s="411"/>
      <c r="N8" s="411"/>
      <c r="O8" s="411"/>
    </row>
    <row r="9" spans="1:15" s="2" customFormat="1" ht="30" customHeight="1" x14ac:dyDescent="0.3">
      <c r="A9" s="62"/>
      <c r="B9" s="293" t="s">
        <v>470</v>
      </c>
      <c r="C9" s="113">
        <v>14132.88</v>
      </c>
      <c r="D9" s="16"/>
      <c r="E9" s="113">
        <v>15000</v>
      </c>
      <c r="F9" s="16"/>
      <c r="G9" s="113">
        <v>14300</v>
      </c>
      <c r="H9" s="16"/>
      <c r="I9" s="113">
        <v>15265</v>
      </c>
      <c r="K9" s="224">
        <v>0</v>
      </c>
      <c r="L9" s="77"/>
      <c r="M9" s="411"/>
      <c r="N9" s="411"/>
      <c r="O9" s="411"/>
    </row>
    <row r="10" spans="1:15" s="2" customFormat="1" ht="30" customHeight="1" x14ac:dyDescent="0.3">
      <c r="A10" s="62"/>
      <c r="B10" s="293" t="s">
        <v>471</v>
      </c>
      <c r="C10" s="113">
        <v>6429.36</v>
      </c>
      <c r="D10" s="16"/>
      <c r="E10" s="113">
        <v>5600</v>
      </c>
      <c r="F10" s="16"/>
      <c r="G10" s="113">
        <v>6600</v>
      </c>
      <c r="H10" s="16"/>
      <c r="I10" s="113">
        <v>6600</v>
      </c>
      <c r="K10" s="224">
        <v>0</v>
      </c>
      <c r="L10" s="77"/>
      <c r="M10" s="411"/>
      <c r="N10" s="411"/>
      <c r="O10" s="411"/>
    </row>
    <row r="11" spans="1:15" s="2" customFormat="1" ht="30" customHeight="1" x14ac:dyDescent="0.3">
      <c r="A11" s="62"/>
      <c r="B11" s="293" t="s">
        <v>717</v>
      </c>
      <c r="C11" s="113">
        <v>3191.74</v>
      </c>
      <c r="D11" s="16"/>
      <c r="E11" s="113">
        <v>3700</v>
      </c>
      <c r="F11" s="16"/>
      <c r="G11" s="113">
        <v>3600</v>
      </c>
      <c r="H11" s="16"/>
      <c r="I11" s="113">
        <v>3600</v>
      </c>
      <c r="K11" s="224">
        <v>0</v>
      </c>
      <c r="L11" s="77"/>
      <c r="M11" s="411"/>
      <c r="N11" s="411"/>
      <c r="O11" s="411"/>
    </row>
    <row r="12" spans="1:15" s="5" customFormat="1" ht="30" customHeight="1" x14ac:dyDescent="0.3">
      <c r="A12" s="62"/>
      <c r="B12" s="8" t="s">
        <v>255</v>
      </c>
      <c r="C12" s="113">
        <v>0</v>
      </c>
      <c r="D12" s="19"/>
      <c r="E12" s="113">
        <v>50</v>
      </c>
      <c r="F12" s="19"/>
      <c r="G12" s="113">
        <v>0</v>
      </c>
      <c r="H12" s="19"/>
      <c r="I12" s="113">
        <v>75</v>
      </c>
      <c r="K12" s="224">
        <v>0</v>
      </c>
      <c r="L12" s="77">
        <f>K12/I12</f>
        <v>0</v>
      </c>
      <c r="M12" s="118"/>
      <c r="N12" s="118"/>
      <c r="O12" s="118"/>
    </row>
    <row r="13" spans="1:15" s="5" customFormat="1" ht="24.95" customHeight="1" x14ac:dyDescent="0.3">
      <c r="A13" s="62"/>
      <c r="B13" s="8" t="s">
        <v>423</v>
      </c>
      <c r="C13" s="315"/>
      <c r="D13" s="326"/>
      <c r="E13" s="315"/>
      <c r="F13" s="326"/>
      <c r="G13" s="315"/>
      <c r="H13" s="326"/>
      <c r="I13" s="315"/>
      <c r="K13" s="224"/>
      <c r="L13" s="77"/>
      <c r="M13" s="118"/>
      <c r="N13" s="118"/>
      <c r="O13" s="118"/>
    </row>
    <row r="14" spans="1:15" s="5" customFormat="1" ht="34.9" customHeight="1" x14ac:dyDescent="0.3">
      <c r="A14" s="52"/>
      <c r="B14" s="290" t="s">
        <v>513</v>
      </c>
      <c r="C14" s="113">
        <v>43500</v>
      </c>
      <c r="D14" s="19"/>
      <c r="E14" s="113">
        <v>44810</v>
      </c>
      <c r="F14" s="19"/>
      <c r="G14" s="113">
        <v>43501</v>
      </c>
      <c r="H14" s="19"/>
      <c r="I14" s="113">
        <v>47050.5</v>
      </c>
      <c r="J14" s="196"/>
      <c r="K14" s="224">
        <v>0</v>
      </c>
      <c r="L14" s="77">
        <f>K14/I14</f>
        <v>0</v>
      </c>
      <c r="M14" s="118"/>
      <c r="N14" s="118"/>
      <c r="O14" s="118"/>
    </row>
    <row r="15" spans="1:15" s="5" customFormat="1" ht="30" customHeight="1" x14ac:dyDescent="0.3">
      <c r="A15" s="62"/>
      <c r="B15" s="10" t="s">
        <v>165</v>
      </c>
      <c r="C15" s="115">
        <v>753.59</v>
      </c>
      <c r="D15" s="67"/>
      <c r="E15" s="115">
        <v>500</v>
      </c>
      <c r="F15" s="67"/>
      <c r="G15" s="115">
        <v>750</v>
      </c>
      <c r="H15" s="67"/>
      <c r="I15" s="115">
        <v>500</v>
      </c>
      <c r="J15" s="196"/>
      <c r="K15" s="225">
        <v>0</v>
      </c>
      <c r="L15" s="77">
        <f t="shared" ref="L15" si="0">K15/I15</f>
        <v>0</v>
      </c>
      <c r="M15" s="118"/>
      <c r="N15" s="118"/>
      <c r="O15" s="118"/>
    </row>
    <row r="16" spans="1:15" s="5" customFormat="1" ht="24.95" customHeight="1" x14ac:dyDescent="0.3">
      <c r="A16" s="62"/>
      <c r="B16" s="8" t="s">
        <v>314</v>
      </c>
      <c r="C16" s="306"/>
      <c r="D16" s="327"/>
      <c r="E16" s="306"/>
      <c r="F16" s="327"/>
      <c r="G16" s="306"/>
      <c r="H16" s="327"/>
      <c r="I16" s="306"/>
      <c r="J16" s="196"/>
      <c r="K16" s="250"/>
      <c r="L16" s="248"/>
      <c r="M16" s="118"/>
      <c r="N16" s="118"/>
      <c r="O16" s="118"/>
    </row>
    <row r="17" spans="1:15" s="5" customFormat="1" ht="30" customHeight="1" thickBot="1" x14ac:dyDescent="0.35">
      <c r="A17" s="62"/>
      <c r="B17" s="293" t="s">
        <v>472</v>
      </c>
      <c r="C17" s="116">
        <v>604.29999999999995</v>
      </c>
      <c r="D17" s="20"/>
      <c r="E17" s="116">
        <v>700</v>
      </c>
      <c r="F17" s="20"/>
      <c r="G17" s="116">
        <v>500</v>
      </c>
      <c r="H17" s="20"/>
      <c r="I17" s="116">
        <v>700</v>
      </c>
      <c r="J17" s="196"/>
      <c r="K17" s="226">
        <v>0</v>
      </c>
      <c r="L17" s="78">
        <f>K17/I17</f>
        <v>0</v>
      </c>
      <c r="M17" s="118"/>
      <c r="N17" s="118"/>
      <c r="O17" s="118"/>
    </row>
    <row r="18" spans="1:15" s="5" customFormat="1" ht="30" customHeight="1" x14ac:dyDescent="0.3">
      <c r="A18" s="600" t="s">
        <v>83</v>
      </c>
      <c r="B18" s="600"/>
      <c r="C18" s="118">
        <f>SUM(C7:C17)</f>
        <v>68671.87</v>
      </c>
      <c r="D18" s="21"/>
      <c r="E18" s="118">
        <f>SUM(E7:E17)</f>
        <v>70460</v>
      </c>
      <c r="F18" s="21"/>
      <c r="G18" s="118">
        <f>SUM(G7:G17)</f>
        <v>69251</v>
      </c>
      <c r="H18" s="21"/>
      <c r="I18" s="118">
        <f>IF(SUM(I7:I17)=0,"",SUM(I7:I17))</f>
        <v>73890.5</v>
      </c>
      <c r="K18" s="227">
        <f>SUM(K7:K17)</f>
        <v>0</v>
      </c>
      <c r="M18" s="118"/>
      <c r="N18" s="118"/>
      <c r="O18" s="118"/>
    </row>
    <row r="19" spans="1:15" ht="30" customHeight="1" x14ac:dyDescent="0.3">
      <c r="H19" s="404"/>
      <c r="I19" s="40"/>
    </row>
    <row r="20" spans="1:15" s="417" customFormat="1" ht="30" hidden="1" customHeight="1" x14ac:dyDescent="0.3">
      <c r="B20" s="417" t="s">
        <v>725</v>
      </c>
      <c r="C20" s="418">
        <f>(I18-E18)/E18</f>
        <v>4.8687198410445644E-2</v>
      </c>
      <c r="M20" s="420"/>
      <c r="N20" s="420"/>
      <c r="O20" s="420"/>
    </row>
    <row r="37" spans="16:16" ht="30" customHeight="1" x14ac:dyDescent="0.25">
      <c r="P37" s="103"/>
    </row>
  </sheetData>
  <mergeCells count="4">
    <mergeCell ref="A2:I2"/>
    <mergeCell ref="A4:B4"/>
    <mergeCell ref="A6:B6"/>
    <mergeCell ref="A18:B18"/>
  </mergeCells>
  <printOptions horizontalCentered="1"/>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Roman,Regular"&amp;16 29</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5" tint="0.39997558519241921"/>
  </sheetPr>
  <dimension ref="A2:P31"/>
  <sheetViews>
    <sheetView zoomScale="70" zoomScaleNormal="70" workbookViewId="0">
      <selection activeCell="A6" sqref="A6:B6"/>
    </sheetView>
  </sheetViews>
  <sheetFormatPr defaultColWidth="9.140625" defaultRowHeight="30" customHeight="1" x14ac:dyDescent="0.25"/>
  <cols>
    <col min="1" max="1" width="5.7109375" style="1" customWidth="1"/>
    <col min="2" max="2" width="52.855468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21" customWidth="1"/>
    <col min="16" max="16384" width="9.140625" style="1"/>
  </cols>
  <sheetData>
    <row r="2" spans="1:15" ht="30" customHeight="1" thickBot="1" x14ac:dyDescent="0.4">
      <c r="A2" s="601" t="s">
        <v>64</v>
      </c>
      <c r="B2" s="601"/>
      <c r="C2" s="601"/>
      <c r="D2" s="601"/>
      <c r="E2" s="601"/>
      <c r="F2" s="601"/>
      <c r="G2" s="601"/>
      <c r="H2" s="601"/>
      <c r="I2" s="601"/>
      <c r="K2" s="38"/>
      <c r="L2" s="38"/>
    </row>
    <row r="3" spans="1:15" s="2" customFormat="1" ht="30" customHeight="1" x14ac:dyDescent="0.3">
      <c r="M3" s="411"/>
      <c r="N3" s="411"/>
      <c r="O3" s="411"/>
    </row>
    <row r="4" spans="1:15" s="3" customFormat="1" ht="30" customHeight="1" x14ac:dyDescent="0.3">
      <c r="A4" s="600" t="s">
        <v>4</v>
      </c>
      <c r="B4" s="600"/>
      <c r="C4" s="4" t="s">
        <v>0</v>
      </c>
      <c r="D4" s="22"/>
      <c r="E4" s="4" t="s">
        <v>1</v>
      </c>
      <c r="F4" s="22"/>
      <c r="G4" s="4" t="s">
        <v>2</v>
      </c>
      <c r="H4" s="22"/>
      <c r="I4" s="4" t="s">
        <v>1</v>
      </c>
      <c r="K4" s="74" t="s">
        <v>143</v>
      </c>
      <c r="L4" s="6" t="s">
        <v>361</v>
      </c>
      <c r="M4" s="118"/>
      <c r="N4" s="118"/>
      <c r="O4" s="118"/>
    </row>
    <row r="5" spans="1:15" ht="12" customHeight="1" x14ac:dyDescent="0.3">
      <c r="A5" s="6"/>
      <c r="B5" s="6"/>
      <c r="C5" s="7">
        <v>2022</v>
      </c>
      <c r="D5" s="23"/>
      <c r="E5" s="7">
        <v>2023</v>
      </c>
      <c r="F5" s="23"/>
      <c r="G5" s="7">
        <v>2023</v>
      </c>
      <c r="H5" s="23"/>
      <c r="I5" s="7">
        <v>2024</v>
      </c>
      <c r="J5" s="193"/>
      <c r="K5" s="73">
        <v>2020</v>
      </c>
      <c r="L5" s="194" t="s">
        <v>362</v>
      </c>
    </row>
    <row r="6" spans="1:15" s="27" customFormat="1" ht="42.75" customHeight="1" x14ac:dyDescent="0.3">
      <c r="A6" s="606" t="s">
        <v>84</v>
      </c>
      <c r="B6" s="606"/>
      <c r="D6" s="36"/>
      <c r="F6" s="36"/>
      <c r="H6" s="36"/>
      <c r="K6" s="94"/>
      <c r="M6" s="416"/>
      <c r="N6" s="416"/>
      <c r="O6" s="416"/>
    </row>
    <row r="7" spans="1:15" s="2" customFormat="1" ht="30" customHeight="1" x14ac:dyDescent="0.3">
      <c r="B7" s="8" t="s">
        <v>473</v>
      </c>
      <c r="C7" s="113">
        <v>0</v>
      </c>
      <c r="D7" s="16"/>
      <c r="E7" s="113">
        <v>20000</v>
      </c>
      <c r="F7" s="16"/>
      <c r="G7" s="113">
        <v>20000</v>
      </c>
      <c r="H7" s="16"/>
      <c r="I7" s="113">
        <v>20000</v>
      </c>
      <c r="K7" s="224">
        <v>0</v>
      </c>
      <c r="L7" s="79">
        <f t="shared" ref="L7:L8" si="0">K7/I7</f>
        <v>0</v>
      </c>
      <c r="M7" s="411"/>
      <c r="N7" s="411"/>
      <c r="O7" s="411"/>
    </row>
    <row r="8" spans="1:15" s="2" customFormat="1" ht="30" customHeight="1" thickBot="1" x14ac:dyDescent="0.35">
      <c r="B8" s="8" t="s">
        <v>474</v>
      </c>
      <c r="C8" s="116">
        <v>54981.77</v>
      </c>
      <c r="D8" s="18"/>
      <c r="E8" s="116">
        <v>58000</v>
      </c>
      <c r="F8" s="18"/>
      <c r="G8" s="116">
        <v>50000</v>
      </c>
      <c r="H8" s="18"/>
      <c r="I8" s="116">
        <v>58000</v>
      </c>
      <c r="K8" s="241">
        <v>0</v>
      </c>
      <c r="L8" s="79">
        <f t="shared" si="0"/>
        <v>0</v>
      </c>
      <c r="M8" s="411"/>
      <c r="N8" s="411"/>
      <c r="O8" s="411"/>
    </row>
    <row r="9" spans="1:15" s="5" customFormat="1" ht="50.1" customHeight="1" x14ac:dyDescent="0.3">
      <c r="A9" s="606" t="s">
        <v>85</v>
      </c>
      <c r="B9" s="606"/>
      <c r="C9" s="118">
        <f>SUM(C7:C8)</f>
        <v>54981.77</v>
      </c>
      <c r="D9" s="21"/>
      <c r="E9" s="118">
        <f>SUM(E7:E8)</f>
        <v>78000</v>
      </c>
      <c r="F9" s="21"/>
      <c r="G9" s="118">
        <f>SUM(G7:G8)</f>
        <v>70000</v>
      </c>
      <c r="H9" s="21"/>
      <c r="I9" s="118">
        <f>IF(SUM(I7:I8)=0,"",SUM(I7:I8))</f>
        <v>78000</v>
      </c>
      <c r="K9" s="227">
        <f>SUM(K7:K8)</f>
        <v>0</v>
      </c>
      <c r="M9" s="118"/>
      <c r="N9" s="118"/>
      <c r="O9" s="118"/>
    </row>
    <row r="10" spans="1:15" ht="30" customHeight="1" x14ac:dyDescent="0.3">
      <c r="I10" s="406"/>
    </row>
    <row r="11" spans="1:15" s="26" customFormat="1" ht="30" hidden="1" customHeight="1" x14ac:dyDescent="0.3">
      <c r="B11" s="417" t="s">
        <v>725</v>
      </c>
      <c r="C11" s="418">
        <f>(I9-E9)/E9</f>
        <v>0</v>
      </c>
      <c r="M11" s="411"/>
      <c r="N11" s="411"/>
      <c r="O11" s="411"/>
    </row>
    <row r="31" spans="16:16" ht="30" customHeight="1" x14ac:dyDescent="0.25">
      <c r="P31" s="103"/>
    </row>
  </sheetData>
  <mergeCells count="4">
    <mergeCell ref="A2:I2"/>
    <mergeCell ref="A4:B4"/>
    <mergeCell ref="A6:B6"/>
    <mergeCell ref="A9:B9"/>
  </mergeCells>
  <printOptions horizontalCentered="1"/>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Roman,Regular"&amp;16 30</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5" tint="0.39997558519241921"/>
  </sheetPr>
  <dimension ref="A2:P30"/>
  <sheetViews>
    <sheetView zoomScale="90" zoomScaleNormal="90" workbookViewId="0">
      <selection activeCell="I18" sqref="I18"/>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3" width="15.7109375" style="1" customWidth="1"/>
    <col min="14" max="16384" width="9.140625" style="1"/>
  </cols>
  <sheetData>
    <row r="2" spans="1:12" ht="30" customHeight="1" thickBot="1" x14ac:dyDescent="0.4">
      <c r="A2" s="601" t="s">
        <v>170</v>
      </c>
      <c r="B2" s="601"/>
      <c r="C2" s="601"/>
      <c r="D2" s="601"/>
      <c r="E2" s="601"/>
      <c r="F2" s="601"/>
      <c r="G2" s="601"/>
      <c r="H2" s="601"/>
      <c r="I2" s="601"/>
      <c r="K2" s="38"/>
      <c r="L2" s="38"/>
    </row>
    <row r="3" spans="1:12" s="2" customFormat="1" ht="30" customHeight="1" x14ac:dyDescent="0.3"/>
    <row r="4" spans="1:12" s="3" customFormat="1" ht="30" customHeight="1" x14ac:dyDescent="0.3">
      <c r="C4" s="4" t="s">
        <v>0</v>
      </c>
      <c r="D4" s="22"/>
      <c r="E4" s="4" t="s">
        <v>1</v>
      </c>
      <c r="F4" s="22"/>
      <c r="G4" s="4" t="s">
        <v>2</v>
      </c>
      <c r="H4" s="22"/>
      <c r="I4" s="4" t="s">
        <v>1</v>
      </c>
      <c r="K4" s="74" t="s">
        <v>143</v>
      </c>
      <c r="L4" s="189" t="s">
        <v>361</v>
      </c>
    </row>
    <row r="5" spans="1:12" ht="30" customHeight="1" x14ac:dyDescent="0.3">
      <c r="A5" s="6"/>
      <c r="B5" s="6"/>
      <c r="C5" s="7">
        <v>2022</v>
      </c>
      <c r="D5" s="23"/>
      <c r="E5" s="7">
        <v>2023</v>
      </c>
      <c r="F5" s="23"/>
      <c r="G5" s="7">
        <v>2023</v>
      </c>
      <c r="H5" s="23"/>
      <c r="I5" s="7">
        <v>2024</v>
      </c>
      <c r="K5" s="73">
        <v>2020</v>
      </c>
      <c r="L5" s="194" t="s">
        <v>362</v>
      </c>
    </row>
    <row r="6" spans="1:12" ht="30" customHeight="1" x14ac:dyDescent="0.3">
      <c r="A6" s="600" t="s">
        <v>4</v>
      </c>
      <c r="B6" s="600"/>
      <c r="D6" s="24"/>
      <c r="F6" s="24"/>
      <c r="H6" s="24"/>
      <c r="K6" s="72"/>
      <c r="L6" s="184"/>
    </row>
    <row r="7" spans="1:12" s="2" customFormat="1" ht="30" customHeight="1" x14ac:dyDescent="0.3">
      <c r="B7" s="8" t="s">
        <v>65</v>
      </c>
      <c r="C7" s="113">
        <f>'28bO.S.-Sheriff-TAC p-22'!C45</f>
        <v>394068.31000000006</v>
      </c>
      <c r="D7" s="16"/>
      <c r="E7" s="113">
        <v>422905</v>
      </c>
      <c r="F7" s="16"/>
      <c r="G7" s="113">
        <f>'28bO.S.-Sheriff-TAC p-22'!G45</f>
        <v>419110</v>
      </c>
      <c r="H7" s="16"/>
      <c r="I7" s="113">
        <f>'28bO.S.-Sheriff-TAC p-22'!I45</f>
        <v>686129</v>
      </c>
      <c r="K7" s="224"/>
      <c r="L7" s="77"/>
    </row>
    <row r="8" spans="1:12" s="2" customFormat="1" ht="30" customHeight="1" x14ac:dyDescent="0.3">
      <c r="B8" s="10" t="s">
        <v>69</v>
      </c>
      <c r="C8" s="115">
        <f>'29fO.S.-County Judge p-23'!C22</f>
        <v>173544.84</v>
      </c>
      <c r="D8" s="17"/>
      <c r="E8" s="115">
        <v>192780</v>
      </c>
      <c r="F8" s="17"/>
      <c r="G8" s="115">
        <f>'29fO.S.-County Judge p-23'!G22</f>
        <v>172794</v>
      </c>
      <c r="H8" s="17"/>
      <c r="I8" s="115">
        <f>'29fO.S.-County Judge p-23'!I22</f>
        <v>183891</v>
      </c>
      <c r="K8" s="225"/>
      <c r="L8" s="100"/>
    </row>
    <row r="9" spans="1:12" s="2" customFormat="1" ht="30" customHeight="1" x14ac:dyDescent="0.3">
      <c r="B9" s="10" t="s">
        <v>71</v>
      </c>
      <c r="C9" s="115">
        <f>'30bO.S.-Cty &amp; Dist Clerk p-24'!C26</f>
        <v>191898.3</v>
      </c>
      <c r="D9" s="17"/>
      <c r="E9" s="115">
        <v>207315</v>
      </c>
      <c r="F9" s="17"/>
      <c r="G9" s="115">
        <f>'30bO.S.-Cty &amp; Dist Clerk p-24'!G26</f>
        <v>178340</v>
      </c>
      <c r="H9" s="17"/>
      <c r="I9" s="115">
        <f>'30bO.S.-Cty &amp; Dist Clerk p-24'!I26</f>
        <v>211185</v>
      </c>
      <c r="K9" s="225"/>
      <c r="L9" s="100"/>
    </row>
    <row r="10" spans="1:12" s="2" customFormat="1" ht="30" customHeight="1" x14ac:dyDescent="0.3">
      <c r="B10" s="10" t="s">
        <v>73</v>
      </c>
      <c r="C10" s="115">
        <v>79778.48</v>
      </c>
      <c r="D10" s="17"/>
      <c r="E10" s="115">
        <f>'31fO.S.-County Treasurer p-25'!E20</f>
        <v>86985</v>
      </c>
      <c r="F10" s="17"/>
      <c r="G10" s="115">
        <f>'31fO.S.-County Treasurer p-25'!G20</f>
        <v>83650</v>
      </c>
      <c r="H10" s="17"/>
      <c r="I10" s="115">
        <f>'31fO.S.-County Treasurer p-25'!I20</f>
        <v>91640</v>
      </c>
      <c r="K10" s="225"/>
      <c r="L10" s="100"/>
    </row>
    <row r="11" spans="1:12" s="2" customFormat="1" ht="30" customHeight="1" x14ac:dyDescent="0.3">
      <c r="B11" s="10" t="s">
        <v>75</v>
      </c>
      <c r="C11" s="115">
        <f>'32bO.S.-J.P. p-26'!C20</f>
        <v>39287.630000000005</v>
      </c>
      <c r="D11" s="17"/>
      <c r="E11" s="115">
        <f>'32bO.S.-J.P. p-26'!E20</f>
        <v>41005</v>
      </c>
      <c r="F11" s="17"/>
      <c r="G11" s="115">
        <f>'32bO.S.-J.P. p-26'!G20</f>
        <v>39073</v>
      </c>
      <c r="H11" s="17"/>
      <c r="I11" s="115">
        <f>'32bO.S.-J.P. p-26'!I20</f>
        <v>44775</v>
      </c>
      <c r="K11" s="225"/>
      <c r="L11" s="100"/>
    </row>
    <row r="12" spans="1:12" s="2" customFormat="1" ht="30" customHeight="1" x14ac:dyDescent="0.3">
      <c r="B12" s="10" t="s">
        <v>86</v>
      </c>
      <c r="C12" s="115">
        <f>'33fO.S.-EMC p-27'!C14</f>
        <v>8858.26</v>
      </c>
      <c r="D12" s="17"/>
      <c r="E12" s="115">
        <v>10155</v>
      </c>
      <c r="F12" s="17"/>
      <c r="G12" s="115">
        <v>0</v>
      </c>
      <c r="H12" s="17"/>
      <c r="I12" s="115">
        <v>0</v>
      </c>
      <c r="K12" s="225"/>
      <c r="L12" s="100"/>
    </row>
    <row r="13" spans="1:12" s="2" customFormat="1" ht="30" customHeight="1" x14ac:dyDescent="0.3">
      <c r="B13" s="10" t="s">
        <v>80</v>
      </c>
      <c r="C13" s="115">
        <f>'34bO.S.-Dist Court Rptr p-28'!C13</f>
        <v>10335.650000000001</v>
      </c>
      <c r="D13" s="17"/>
      <c r="E13" s="115">
        <f>'34bO.S.-Dist Court Rptr p-28'!E13</f>
        <v>12400</v>
      </c>
      <c r="F13" s="17"/>
      <c r="G13" s="115">
        <f>'34bO.S.-Dist Court Rptr p-28'!G13</f>
        <v>10852</v>
      </c>
      <c r="H13" s="17"/>
      <c r="I13" s="115">
        <f>'34bO.S.-Dist Court Rptr p-28'!I13</f>
        <v>13158</v>
      </c>
      <c r="K13" s="225"/>
      <c r="L13" s="100"/>
    </row>
    <row r="14" spans="1:12" s="2" customFormat="1" ht="30" customHeight="1" x14ac:dyDescent="0.3">
      <c r="B14" s="10" t="s">
        <v>82</v>
      </c>
      <c r="C14" s="115">
        <f>'35fO.S.-County Attorney p-29'!C18</f>
        <v>68671.87</v>
      </c>
      <c r="D14" s="17"/>
      <c r="E14" s="115">
        <f>'35fO.S.-County Attorney p-29'!E18</f>
        <v>70460</v>
      </c>
      <c r="F14" s="17"/>
      <c r="G14" s="115">
        <f>'35fO.S.-County Attorney p-29'!G18</f>
        <v>69251</v>
      </c>
      <c r="H14" s="17"/>
      <c r="I14" s="115">
        <f>'35fO.S.-County Attorney p-29'!I18</f>
        <v>73890.5</v>
      </c>
      <c r="K14" s="225"/>
      <c r="L14" s="100"/>
    </row>
    <row r="15" spans="1:12" s="2" customFormat="1" ht="30" customHeight="1" thickBot="1" x14ac:dyDescent="0.35">
      <c r="B15" s="10" t="s">
        <v>84</v>
      </c>
      <c r="C15" s="172">
        <f>'36bO.S.-Off. Sal. Admin. p-30'!C9</f>
        <v>54981.77</v>
      </c>
      <c r="D15" s="18"/>
      <c r="E15" s="172">
        <f>'36bO.S.-Off. Sal. Admin. p-30'!E9</f>
        <v>78000</v>
      </c>
      <c r="F15" s="30"/>
      <c r="G15" s="172">
        <f>'36bO.S.-Off. Sal. Admin. p-30'!G9</f>
        <v>70000</v>
      </c>
      <c r="H15" s="30"/>
      <c r="I15" s="172">
        <f>'36bO.S.-Off. Sal. Admin. p-30'!I9</f>
        <v>78000</v>
      </c>
      <c r="K15" s="226"/>
      <c r="L15" s="78"/>
    </row>
    <row r="16" spans="1:12" s="5" customFormat="1" ht="50.1" customHeight="1" x14ac:dyDescent="0.3">
      <c r="A16" s="610" t="s">
        <v>88</v>
      </c>
      <c r="B16" s="610"/>
      <c r="C16" s="160">
        <f>SUM(C7:C15)</f>
        <v>1021425.11</v>
      </c>
      <c r="D16" s="44"/>
      <c r="E16" s="160">
        <f>SUM(E7:E15)</f>
        <v>1122005</v>
      </c>
      <c r="F16" s="19"/>
      <c r="G16" s="160">
        <f>SUM(G7:G15)</f>
        <v>1043070</v>
      </c>
      <c r="H16" s="19"/>
      <c r="I16" s="160">
        <f>SUM(I7:I15)</f>
        <v>1382668.5</v>
      </c>
      <c r="K16" s="243">
        <f>SUM(K7:K15)</f>
        <v>0</v>
      </c>
      <c r="L16" s="263"/>
    </row>
    <row r="17" spans="1:16" s="5" customFormat="1" ht="30" customHeight="1" thickBot="1" x14ac:dyDescent="0.35">
      <c r="A17" s="458"/>
      <c r="B17" s="459" t="s">
        <v>55</v>
      </c>
      <c r="C17" s="161">
        <v>650394.43000000005</v>
      </c>
      <c r="D17" s="460"/>
      <c r="E17" s="161">
        <v>377597</v>
      </c>
      <c r="F17" s="20"/>
      <c r="G17" s="161">
        <v>721075.43</v>
      </c>
      <c r="H17" s="20"/>
      <c r="I17" s="161">
        <v>712930.5</v>
      </c>
      <c r="K17" s="238"/>
      <c r="L17" s="264"/>
    </row>
    <row r="18" spans="1:16" s="5" customFormat="1" ht="30" customHeight="1" x14ac:dyDescent="0.3">
      <c r="A18" s="606" t="s">
        <v>122</v>
      </c>
      <c r="B18" s="606"/>
      <c r="C18" s="118">
        <f>SUM(C16:C17)</f>
        <v>1671819.54</v>
      </c>
      <c r="D18" s="461"/>
      <c r="E18" s="118">
        <f>SUM(E16:E17)</f>
        <v>1499602</v>
      </c>
      <c r="F18" s="21"/>
      <c r="G18" s="118">
        <f>SUM(G16:G17)</f>
        <v>1764145.4300000002</v>
      </c>
      <c r="H18" s="21"/>
      <c r="I18" s="118">
        <f>SUM(I16:I17)</f>
        <v>2095599</v>
      </c>
      <c r="K18" s="227">
        <f>SUM(K16:K17)</f>
        <v>0</v>
      </c>
      <c r="L18" s="260"/>
    </row>
    <row r="19" spans="1:16" ht="30" customHeight="1" x14ac:dyDescent="0.3">
      <c r="H19" s="404"/>
      <c r="I19" s="114"/>
    </row>
    <row r="20" spans="1:16" s="26" customFormat="1" ht="30" customHeight="1" x14ac:dyDescent="0.3">
      <c r="B20" s="417"/>
      <c r="C20" s="418"/>
    </row>
    <row r="30" spans="1:16" ht="30" customHeight="1" x14ac:dyDescent="0.25">
      <c r="P30" s="103"/>
    </row>
  </sheetData>
  <mergeCells count="4">
    <mergeCell ref="A2:I2"/>
    <mergeCell ref="A6:B6"/>
    <mergeCell ref="A16:B16"/>
    <mergeCell ref="A18:B18"/>
  </mergeCells>
  <printOptions horizontalCentered="1"/>
  <pageMargins left="0.7" right="0.7" top="1.25" bottom="0.75" header="0.8" footer="0.3"/>
  <pageSetup scale="55" fitToWidth="0" fitToHeight="0" orientation="portrait" horizontalDpi="4294967295" verticalDpi="4294967295" r:id="rId1"/>
  <headerFooter>
    <oddHeader>&amp;C&amp;"Times New Roman,Bold Italic"&amp;22BORDEN COUNTY - 2024 BUDGET</oddHeader>
    <oddFooter>&amp;C&amp;"Times New Roman,Regular"&amp;14 &amp;16 31</oddFooter>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6" tint="-0.249977111117893"/>
  </sheetPr>
  <dimension ref="A2:O26"/>
  <sheetViews>
    <sheetView topLeftCell="A10" zoomScale="80" zoomScaleNormal="80" workbookViewId="0">
      <selection activeCell="E26" sqref="E26"/>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21" customWidth="1"/>
    <col min="16" max="16384" width="9.140625" style="1"/>
  </cols>
  <sheetData>
    <row r="2" spans="1:15" ht="30" customHeight="1" thickBot="1" x14ac:dyDescent="0.4">
      <c r="A2" s="601" t="s">
        <v>108</v>
      </c>
      <c r="B2" s="601"/>
      <c r="C2" s="601"/>
      <c r="D2" s="601"/>
      <c r="E2" s="601"/>
      <c r="F2" s="601"/>
      <c r="G2" s="601"/>
      <c r="H2" s="601"/>
      <c r="I2" s="601"/>
      <c r="K2" s="38"/>
      <c r="L2" s="38"/>
    </row>
    <row r="3" spans="1:15" s="2" customFormat="1" ht="30" customHeight="1" x14ac:dyDescent="0.3">
      <c r="M3" s="411"/>
      <c r="N3" s="411"/>
      <c r="O3" s="411"/>
    </row>
    <row r="4" spans="1:15" s="3" customFormat="1" ht="30" customHeight="1" x14ac:dyDescent="0.3">
      <c r="A4" s="600" t="s">
        <v>101</v>
      </c>
      <c r="B4" s="608"/>
      <c r="C4" s="4" t="s">
        <v>0</v>
      </c>
      <c r="D4" s="22"/>
      <c r="E4" s="4" t="s">
        <v>1</v>
      </c>
      <c r="F4" s="22"/>
      <c r="G4" s="4" t="s">
        <v>2</v>
      </c>
      <c r="H4" s="22"/>
      <c r="I4" s="4" t="s">
        <v>1</v>
      </c>
      <c r="K4" s="74" t="s">
        <v>143</v>
      </c>
      <c r="L4" s="189" t="s">
        <v>361</v>
      </c>
      <c r="M4" s="118"/>
      <c r="N4" s="118"/>
      <c r="O4" s="118"/>
    </row>
    <row r="5" spans="1:15" ht="30" customHeight="1" x14ac:dyDescent="0.3">
      <c r="A5" s="6"/>
      <c r="B5" s="6"/>
      <c r="C5" s="7">
        <v>2022</v>
      </c>
      <c r="D5" s="23"/>
      <c r="E5" s="7">
        <v>2023</v>
      </c>
      <c r="F5" s="23"/>
      <c r="G5" s="7">
        <v>2023</v>
      </c>
      <c r="H5" s="23"/>
      <c r="I5" s="7">
        <v>2024</v>
      </c>
      <c r="K5" s="73">
        <v>2020</v>
      </c>
      <c r="L5" s="194" t="s">
        <v>362</v>
      </c>
    </row>
    <row r="6" spans="1:15" ht="30" customHeight="1" x14ac:dyDescent="0.3">
      <c r="A6" s="600" t="s">
        <v>3</v>
      </c>
      <c r="B6" s="600"/>
      <c r="D6" s="24"/>
      <c r="F6" s="24"/>
      <c r="H6" s="24"/>
      <c r="K6" s="72"/>
      <c r="L6" s="184"/>
    </row>
    <row r="7" spans="1:15" s="2" customFormat="1" ht="30" customHeight="1" x14ac:dyDescent="0.3">
      <c r="B7" s="8" t="s">
        <v>380</v>
      </c>
      <c r="C7" s="113">
        <v>50000</v>
      </c>
      <c r="D7" s="16"/>
      <c r="E7" s="113">
        <v>50000</v>
      </c>
      <c r="F7" s="16"/>
      <c r="G7" s="113">
        <v>50000</v>
      </c>
      <c r="H7" s="16"/>
      <c r="I7" s="113">
        <v>30000</v>
      </c>
      <c r="K7" s="224">
        <v>0</v>
      </c>
      <c r="L7" s="77"/>
      <c r="M7" s="411"/>
      <c r="N7" s="411"/>
      <c r="O7" s="411"/>
    </row>
    <row r="8" spans="1:15" s="2" customFormat="1" ht="30" customHeight="1" x14ac:dyDescent="0.3">
      <c r="B8" s="10" t="s">
        <v>381</v>
      </c>
      <c r="C8" s="115">
        <v>0</v>
      </c>
      <c r="D8" s="17"/>
      <c r="E8" s="115">
        <v>0</v>
      </c>
      <c r="F8" s="17"/>
      <c r="G8" s="115">
        <v>0</v>
      </c>
      <c r="H8" s="17"/>
      <c r="I8" s="115">
        <v>0</v>
      </c>
      <c r="K8" s="225">
        <v>0</v>
      </c>
      <c r="L8" s="100"/>
      <c r="M8" s="411"/>
      <c r="N8" s="411"/>
      <c r="O8" s="411"/>
    </row>
    <row r="9" spans="1:15" s="2" customFormat="1" ht="30" customHeight="1" x14ac:dyDescent="0.3">
      <c r="B9" s="8" t="s">
        <v>382</v>
      </c>
      <c r="C9" s="113">
        <v>0</v>
      </c>
      <c r="D9" s="16"/>
      <c r="E9" s="113">
        <v>0</v>
      </c>
      <c r="F9" s="16"/>
      <c r="G9" s="113">
        <v>0</v>
      </c>
      <c r="H9" s="16"/>
      <c r="I9" s="113">
        <v>0</v>
      </c>
      <c r="K9" s="225">
        <v>0</v>
      </c>
      <c r="L9" s="100"/>
      <c r="M9" s="411"/>
      <c r="N9" s="411"/>
      <c r="O9" s="411"/>
    </row>
    <row r="10" spans="1:15" s="2" customFormat="1" ht="30" customHeight="1" x14ac:dyDescent="0.3">
      <c r="B10" s="8" t="s">
        <v>803</v>
      </c>
      <c r="C10" s="164">
        <v>8777.98</v>
      </c>
      <c r="D10" s="491"/>
      <c r="E10" s="492"/>
      <c r="F10" s="491"/>
      <c r="G10" s="492">
        <v>14000</v>
      </c>
      <c r="H10" s="491"/>
      <c r="I10" s="168"/>
      <c r="K10" s="231"/>
      <c r="L10" s="311"/>
      <c r="M10" s="411"/>
      <c r="N10" s="411"/>
      <c r="O10" s="411"/>
    </row>
    <row r="11" spans="1:15" s="2" customFormat="1" ht="30" customHeight="1" x14ac:dyDescent="0.3">
      <c r="B11" s="8" t="s">
        <v>383</v>
      </c>
      <c r="C11" s="164">
        <v>0</v>
      </c>
      <c r="D11" s="491"/>
      <c r="E11" s="492">
        <v>0</v>
      </c>
      <c r="F11" s="491"/>
      <c r="G11" s="492">
        <v>0</v>
      </c>
      <c r="H11" s="491"/>
      <c r="I11" s="168">
        <v>0</v>
      </c>
      <c r="K11" s="231"/>
      <c r="L11" s="311"/>
      <c r="M11" s="411"/>
      <c r="N11" s="411"/>
      <c r="O11" s="411"/>
    </row>
    <row r="12" spans="1:15" s="2" customFormat="1" ht="30" customHeight="1" thickBot="1" x14ac:dyDescent="0.35">
      <c r="B12" s="8" t="s">
        <v>516</v>
      </c>
      <c r="C12" s="116">
        <v>350000</v>
      </c>
      <c r="D12" s="18"/>
      <c r="E12" s="116">
        <v>0</v>
      </c>
      <c r="F12" s="18"/>
      <c r="G12" s="116">
        <v>0</v>
      </c>
      <c r="H12" s="18"/>
      <c r="I12" s="116">
        <v>0</v>
      </c>
      <c r="K12" s="226">
        <v>0</v>
      </c>
      <c r="L12" s="78"/>
      <c r="M12" s="411"/>
      <c r="N12" s="411"/>
      <c r="O12" s="411"/>
    </row>
    <row r="13" spans="1:15" s="5" customFormat="1" ht="30" customHeight="1" x14ac:dyDescent="0.3">
      <c r="A13" s="603" t="s">
        <v>6</v>
      </c>
      <c r="B13" s="603"/>
      <c r="C13" s="160">
        <f>SUM(C7:C12)</f>
        <v>408777.98</v>
      </c>
      <c r="D13" s="19"/>
      <c r="E13" s="160">
        <f>SUM(E7:E12)</f>
        <v>50000</v>
      </c>
      <c r="F13" s="19"/>
      <c r="G13" s="160">
        <f>SUM(G7:G12)</f>
        <v>64000</v>
      </c>
      <c r="H13" s="19"/>
      <c r="I13" s="160">
        <f>SUM(I7:I12)</f>
        <v>30000</v>
      </c>
      <c r="K13" s="243">
        <f>SUM(K7:K12)</f>
        <v>0</v>
      </c>
      <c r="L13" s="192"/>
      <c r="M13" s="118"/>
      <c r="N13" s="118"/>
      <c r="O13" s="118"/>
    </row>
    <row r="14" spans="1:15" s="5" customFormat="1" ht="30" customHeight="1" thickBot="1" x14ac:dyDescent="0.35">
      <c r="B14" s="32" t="s">
        <v>7</v>
      </c>
      <c r="C14" s="119">
        <v>174049.9</v>
      </c>
      <c r="D14" s="33"/>
      <c r="E14" s="119">
        <v>524049</v>
      </c>
      <c r="F14" s="33"/>
      <c r="G14" s="119">
        <v>524049</v>
      </c>
      <c r="H14" s="33"/>
      <c r="I14" s="119">
        <v>524049</v>
      </c>
      <c r="K14" s="238">
        <v>0</v>
      </c>
      <c r="L14" s="183"/>
      <c r="M14" s="118"/>
      <c r="N14" s="118"/>
      <c r="O14" s="118"/>
    </row>
    <row r="15" spans="1:15" s="5" customFormat="1" ht="30" customHeight="1" x14ac:dyDescent="0.3">
      <c r="A15" s="600" t="s">
        <v>103</v>
      </c>
      <c r="B15" s="600"/>
      <c r="C15" s="118">
        <f>SUM(C13:C14)</f>
        <v>582827.88</v>
      </c>
      <c r="D15" s="21"/>
      <c r="E15" s="118">
        <f>SUM(E13:E14)</f>
        <v>574049</v>
      </c>
      <c r="F15" s="21"/>
      <c r="G15" s="118">
        <f>SUM(G13:G14)</f>
        <v>588049</v>
      </c>
      <c r="H15" s="21"/>
      <c r="I15" s="118">
        <f>SUM(I13:I14)</f>
        <v>554049</v>
      </c>
      <c r="K15" s="227">
        <f>SUM(K13:K14)</f>
        <v>0</v>
      </c>
      <c r="L15" s="84"/>
      <c r="M15" s="118"/>
      <c r="N15" s="118"/>
      <c r="O15" s="118"/>
    </row>
    <row r="16" spans="1:15" ht="30" customHeight="1" x14ac:dyDescent="0.25">
      <c r="C16" s="173"/>
      <c r="E16" s="173"/>
      <c r="G16" s="173"/>
      <c r="I16" s="173"/>
      <c r="K16" s="173"/>
    </row>
    <row r="17" spans="1:15" ht="30" customHeight="1" thickBot="1" x14ac:dyDescent="0.3">
      <c r="A17" s="38"/>
      <c r="B17" s="38"/>
      <c r="C17" s="174"/>
      <c r="D17" s="38"/>
      <c r="E17" s="174"/>
      <c r="F17" s="38"/>
      <c r="G17" s="174"/>
      <c r="H17" s="38"/>
      <c r="I17" s="174"/>
      <c r="K17" s="174"/>
      <c r="L17" s="38"/>
    </row>
    <row r="18" spans="1:15" ht="30" customHeight="1" x14ac:dyDescent="0.25">
      <c r="C18" s="173"/>
      <c r="E18" s="173"/>
      <c r="G18" s="173"/>
      <c r="I18" s="173"/>
      <c r="K18" s="173"/>
    </row>
    <row r="19" spans="1:15" s="5" customFormat="1" ht="30" customHeight="1" x14ac:dyDescent="0.3">
      <c r="A19" s="600" t="s">
        <v>4</v>
      </c>
      <c r="B19" s="600"/>
      <c r="C19" s="118"/>
      <c r="E19" s="118"/>
      <c r="G19" s="118"/>
      <c r="I19" s="118"/>
      <c r="K19" s="118"/>
      <c r="M19" s="118"/>
      <c r="N19" s="118"/>
      <c r="O19" s="118"/>
    </row>
    <row r="20" spans="1:15" s="2" customFormat="1" ht="30" customHeight="1" x14ac:dyDescent="0.3">
      <c r="B20" s="8" t="s">
        <v>104</v>
      </c>
      <c r="C20" s="113">
        <v>65983.55</v>
      </c>
      <c r="D20" s="16"/>
      <c r="E20" s="113">
        <v>25000</v>
      </c>
      <c r="F20" s="16"/>
      <c r="G20" s="113">
        <v>25000</v>
      </c>
      <c r="H20" s="16"/>
      <c r="I20" s="113">
        <v>15000</v>
      </c>
      <c r="K20" s="224">
        <v>0</v>
      </c>
      <c r="L20" s="77"/>
      <c r="M20" s="411"/>
      <c r="N20" s="411"/>
      <c r="O20" s="411"/>
    </row>
    <row r="21" spans="1:15" s="2" customFormat="1" ht="30" customHeight="1" x14ac:dyDescent="0.3">
      <c r="B21" s="8" t="s">
        <v>517</v>
      </c>
      <c r="C21" s="113">
        <v>3960</v>
      </c>
      <c r="D21" s="16"/>
      <c r="E21" s="113">
        <v>0</v>
      </c>
      <c r="F21" s="16"/>
      <c r="G21" s="113">
        <v>0</v>
      </c>
      <c r="H21" s="16"/>
      <c r="I21" s="113">
        <v>350000</v>
      </c>
      <c r="K21" s="224"/>
      <c r="L21" s="77"/>
      <c r="M21" s="411"/>
      <c r="N21" s="411"/>
      <c r="O21" s="411"/>
    </row>
    <row r="22" spans="1:15" s="2" customFormat="1" ht="30" customHeight="1" x14ac:dyDescent="0.3">
      <c r="B22" s="10" t="s">
        <v>105</v>
      </c>
      <c r="C22" s="115">
        <v>40238.11</v>
      </c>
      <c r="D22" s="17"/>
      <c r="E22" s="115">
        <v>25000</v>
      </c>
      <c r="F22" s="17"/>
      <c r="G22" s="115">
        <v>25000</v>
      </c>
      <c r="H22" s="17"/>
      <c r="I22" s="115">
        <v>15000</v>
      </c>
      <c r="K22" s="225">
        <v>0</v>
      </c>
      <c r="L22" s="100"/>
      <c r="M22" s="411"/>
      <c r="N22" s="411"/>
      <c r="O22" s="411"/>
    </row>
    <row r="23" spans="1:15" s="2" customFormat="1" ht="30" customHeight="1" thickBot="1" x14ac:dyDescent="0.35">
      <c r="B23" s="10" t="s">
        <v>106</v>
      </c>
      <c r="C23" s="116">
        <v>0</v>
      </c>
      <c r="D23" s="18"/>
      <c r="E23" s="116">
        <v>0</v>
      </c>
      <c r="F23" s="18"/>
      <c r="G23" s="116">
        <v>0</v>
      </c>
      <c r="H23" s="18"/>
      <c r="I23" s="116">
        <v>0</v>
      </c>
      <c r="K23" s="226">
        <v>0</v>
      </c>
      <c r="L23" s="78"/>
      <c r="M23" s="411"/>
      <c r="N23" s="411"/>
      <c r="O23" s="411"/>
    </row>
    <row r="24" spans="1:15" s="5" customFormat="1" ht="30" customHeight="1" x14ac:dyDescent="0.3">
      <c r="A24" s="603" t="s">
        <v>13</v>
      </c>
      <c r="B24" s="603"/>
      <c r="C24" s="166">
        <f>SUM(C20:C23)</f>
        <v>110181.66</v>
      </c>
      <c r="D24" s="25"/>
      <c r="E24" s="166">
        <f>SUM(E20:E23)</f>
        <v>50000</v>
      </c>
      <c r="F24" s="25"/>
      <c r="G24" s="166">
        <f>SUM(G20:G23)</f>
        <v>50000</v>
      </c>
      <c r="H24" s="25"/>
      <c r="I24" s="166">
        <f>SUM(I20:I23)</f>
        <v>380000</v>
      </c>
      <c r="K24" s="227">
        <f>SUM(K20:K23)</f>
        <v>0</v>
      </c>
      <c r="L24" s="84"/>
      <c r="M24" s="118"/>
      <c r="N24" s="118"/>
      <c r="O24" s="118"/>
    </row>
    <row r="25" spans="1:15" s="5" customFormat="1" ht="30" customHeight="1" thickBot="1" x14ac:dyDescent="0.35">
      <c r="B25" s="13" t="s">
        <v>91</v>
      </c>
      <c r="C25" s="309">
        <v>524049.9</v>
      </c>
      <c r="D25" s="308"/>
      <c r="E25" s="307">
        <f>SUM(E15-E24)</f>
        <v>524049</v>
      </c>
      <c r="F25" s="308"/>
      <c r="G25" s="307">
        <f>SUM(G15-G24)</f>
        <v>538049</v>
      </c>
      <c r="H25" s="308"/>
      <c r="I25" s="307">
        <f>SUM(I15-I24)</f>
        <v>174049</v>
      </c>
      <c r="K25" s="118"/>
      <c r="M25" s="118"/>
      <c r="N25" s="118"/>
      <c r="O25" s="118"/>
    </row>
    <row r="26" spans="1:15" s="5" customFormat="1" ht="50.1" customHeight="1" thickTop="1" x14ac:dyDescent="0.3">
      <c r="A26" s="606" t="s">
        <v>107</v>
      </c>
      <c r="B26" s="606"/>
      <c r="C26" s="118">
        <f>SUM(C24:C25)</f>
        <v>634231.56000000006</v>
      </c>
      <c r="D26" s="21"/>
      <c r="E26" s="118">
        <f>SUM(E24:E25)</f>
        <v>574049</v>
      </c>
      <c r="F26" s="21"/>
      <c r="G26" s="118">
        <f>SUM(G24:G25)</f>
        <v>588049</v>
      </c>
      <c r="H26" s="21"/>
      <c r="I26" s="118">
        <f>SUM(I24:I25)</f>
        <v>554049</v>
      </c>
      <c r="K26" s="227" t="e">
        <f>SUM(#REF!)</f>
        <v>#REF!</v>
      </c>
      <c r="L26" s="84"/>
      <c r="M26" s="118"/>
      <c r="N26" s="118"/>
      <c r="O26" s="118"/>
    </row>
  </sheetData>
  <mergeCells count="8">
    <mergeCell ref="A19:B19"/>
    <mergeCell ref="A24:B24"/>
    <mergeCell ref="A26:B26"/>
    <mergeCell ref="A2:I2"/>
    <mergeCell ref="A6:B6"/>
    <mergeCell ref="A4:B4"/>
    <mergeCell ref="A13:B13"/>
    <mergeCell ref="A15:B15"/>
  </mergeCells>
  <printOptions horizontalCentered="1"/>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Roman,Regular"&amp;16 32</oddFooter>
  </headerFooter>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
  <sheetViews>
    <sheetView zoomScale="60" zoomScaleNormal="60" workbookViewId="0">
      <selection activeCell="N26" sqref="N26"/>
    </sheetView>
  </sheetViews>
  <sheetFormatPr defaultRowHeight="15" x14ac:dyDescent="0.25"/>
  <sheetData>
    <row r="2" spans="1:1" x14ac:dyDescent="0.25">
      <c r="A2" s="1" t="s">
        <v>287</v>
      </c>
    </row>
  </sheetData>
  <pageMargins left="0.7" right="0.7" top="0.75" bottom="0.75" header="0.3" footer="0.3"/>
  <pageSetup scale="55" orientation="portrait" horizontalDpi="4294967295" verticalDpi="4294967295" r:id="rId1"/>
  <headerFooter>
    <oddFooter>&amp;C&amp;"Times New Roman,Regular"&amp;16 33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1"/>
  <sheetViews>
    <sheetView workbookViewId="0">
      <selection activeCell="N26" sqref="N26"/>
    </sheetView>
  </sheetViews>
  <sheetFormatPr defaultColWidth="9.140625" defaultRowHeight="15" x14ac:dyDescent="0.25"/>
  <cols>
    <col min="1" max="16384" width="9.140625" style="1"/>
  </cols>
  <sheetData>
    <row r="1" spans="1:5" x14ac:dyDescent="0.25">
      <c r="A1" s="512" t="s">
        <v>287</v>
      </c>
      <c r="B1" s="512"/>
      <c r="C1" s="512"/>
      <c r="D1" s="512"/>
      <c r="E1" s="512"/>
    </row>
    <row r="28" ht="15" customHeight="1" x14ac:dyDescent="0.25"/>
    <row r="36" spans="9:9" s="47" customFormat="1" ht="15" customHeight="1" x14ac:dyDescent="0.25">
      <c r="I36" s="352"/>
    </row>
    <row r="37" spans="9:9" ht="15" customHeight="1" x14ac:dyDescent="0.25">
      <c r="I37" s="371"/>
    </row>
    <row r="38" spans="9:9" x14ac:dyDescent="0.25">
      <c r="I38" s="371"/>
    </row>
    <row r="39" spans="9:9" x14ac:dyDescent="0.25">
      <c r="I39" s="371"/>
    </row>
    <row r="40" spans="9:9" x14ac:dyDescent="0.25">
      <c r="I40" s="371"/>
    </row>
    <row r="41" spans="9:9" x14ac:dyDescent="0.25">
      <c r="I41" s="371"/>
    </row>
  </sheetData>
  <mergeCells count="1">
    <mergeCell ref="A1:E1"/>
  </mergeCells>
  <pageMargins left="1.2" right="0.45" top="0.5" bottom="0.25" header="0.3" footer="0.3"/>
  <pageSetup orientation="portrait" horizontalDpi="4294967295" verticalDpi="4294967295" r:id="rId1"/>
  <headerFooter>
    <oddFooter>&amp;C&amp;"Times New Roman,Regular"&amp;14ii</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249977111117893"/>
  </sheetPr>
  <dimension ref="A2:L22"/>
  <sheetViews>
    <sheetView zoomScaleNormal="100" workbookViewId="0">
      <selection activeCell="I8" sqref="I8"/>
    </sheetView>
  </sheetViews>
  <sheetFormatPr defaultColWidth="9.140625" defaultRowHeight="30" customHeight="1" x14ac:dyDescent="0.25"/>
  <cols>
    <col min="1" max="1" width="5.7109375" style="1" customWidth="1"/>
    <col min="2" max="2" width="52.7109375" style="1" customWidth="1"/>
    <col min="3" max="3" width="22.7109375" style="1" customWidth="1"/>
    <col min="4" max="4" width="3.42578125" style="1" customWidth="1"/>
    <col min="5" max="5" width="22.4257812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3" width="15.7109375" style="1" customWidth="1"/>
    <col min="14" max="16384" width="9.140625" style="1"/>
  </cols>
  <sheetData>
    <row r="2" spans="1:12" ht="30" customHeight="1" thickBot="1" x14ac:dyDescent="0.4">
      <c r="A2" s="601" t="s">
        <v>90</v>
      </c>
      <c r="B2" s="601"/>
      <c r="C2" s="601"/>
      <c r="D2" s="601"/>
      <c r="E2" s="601"/>
      <c r="F2" s="601"/>
      <c r="G2" s="601"/>
      <c r="H2" s="601"/>
      <c r="I2" s="601"/>
      <c r="K2" s="38"/>
      <c r="L2" s="38"/>
    </row>
    <row r="3" spans="1:12" s="2" customFormat="1" ht="30" customHeight="1" x14ac:dyDescent="0.3"/>
    <row r="4" spans="1:12" s="3" customFormat="1" ht="30" customHeight="1" x14ac:dyDescent="0.3">
      <c r="A4" s="600" t="s">
        <v>3</v>
      </c>
      <c r="B4" s="600"/>
      <c r="C4" s="4" t="s">
        <v>0</v>
      </c>
      <c r="D4" s="22"/>
      <c r="E4" s="4" t="s">
        <v>1</v>
      </c>
      <c r="F4" s="22"/>
      <c r="G4" s="4" t="s">
        <v>2</v>
      </c>
      <c r="H4" s="22"/>
      <c r="I4" s="4" t="s">
        <v>1</v>
      </c>
      <c r="K4" s="74" t="s">
        <v>143</v>
      </c>
      <c r="L4" s="189" t="s">
        <v>361</v>
      </c>
    </row>
    <row r="5" spans="1:12" ht="30" customHeight="1" x14ac:dyDescent="0.3">
      <c r="A5" s="6"/>
      <c r="B5" s="6"/>
      <c r="C5" s="7">
        <v>2022</v>
      </c>
      <c r="D5" s="23"/>
      <c r="E5" s="7">
        <v>2023</v>
      </c>
      <c r="F5" s="23"/>
      <c r="G5" s="7">
        <v>2023</v>
      </c>
      <c r="H5" s="23"/>
      <c r="I5" s="7">
        <v>2024</v>
      </c>
      <c r="K5" s="73">
        <v>2020</v>
      </c>
      <c r="L5" s="194" t="s">
        <v>362</v>
      </c>
    </row>
    <row r="6" spans="1:12" ht="30" customHeight="1" x14ac:dyDescent="0.3">
      <c r="A6" s="600" t="s">
        <v>699</v>
      </c>
      <c r="B6" s="600"/>
      <c r="D6" s="24"/>
      <c r="F6" s="24"/>
      <c r="H6" s="24"/>
      <c r="K6" s="72"/>
      <c r="L6" s="184"/>
    </row>
    <row r="7" spans="1:12" s="2" customFormat="1" ht="30" customHeight="1" x14ac:dyDescent="0.3">
      <c r="B7" s="8" t="s">
        <v>370</v>
      </c>
      <c r="C7" s="113">
        <v>1000000</v>
      </c>
      <c r="D7" s="16"/>
      <c r="E7" s="113">
        <v>1000000</v>
      </c>
      <c r="F7" s="16"/>
      <c r="G7" s="113">
        <v>1000000</v>
      </c>
      <c r="H7" s="16"/>
      <c r="I7" s="113">
        <v>1000000</v>
      </c>
      <c r="K7" s="224">
        <v>0</v>
      </c>
      <c r="L7" s="77"/>
    </row>
    <row r="8" spans="1:12" s="2" customFormat="1" ht="30" customHeight="1" x14ac:dyDescent="0.3">
      <c r="A8" s="64"/>
      <c r="B8" s="10" t="s">
        <v>371</v>
      </c>
      <c r="C8" s="115">
        <v>21038.92</v>
      </c>
      <c r="D8" s="17"/>
      <c r="E8" s="115">
        <v>14000</v>
      </c>
      <c r="F8" s="17"/>
      <c r="G8" s="115">
        <v>14000</v>
      </c>
      <c r="H8" s="17"/>
      <c r="I8" s="115">
        <v>22000</v>
      </c>
      <c r="K8" s="225">
        <v>0</v>
      </c>
      <c r="L8" s="100"/>
    </row>
    <row r="9" spans="1:12" s="2" customFormat="1" ht="30" customHeight="1" x14ac:dyDescent="0.3">
      <c r="B9" s="10" t="s">
        <v>372</v>
      </c>
      <c r="C9" s="115"/>
      <c r="D9" s="17"/>
      <c r="E9" s="115">
        <v>0</v>
      </c>
      <c r="F9" s="17"/>
      <c r="G9" s="115">
        <v>0</v>
      </c>
      <c r="H9" s="17"/>
      <c r="I9" s="115">
        <v>0</v>
      </c>
      <c r="K9" s="225">
        <v>0</v>
      </c>
      <c r="L9" s="100"/>
    </row>
    <row r="10" spans="1:12" s="2" customFormat="1" ht="30" customHeight="1" x14ac:dyDescent="0.3">
      <c r="B10" s="10" t="s">
        <v>804</v>
      </c>
      <c r="C10" s="115">
        <v>3718.17</v>
      </c>
      <c r="D10" s="17"/>
      <c r="E10" s="115">
        <v>0</v>
      </c>
      <c r="F10" s="17"/>
      <c r="G10" s="115">
        <v>0</v>
      </c>
      <c r="H10" s="17"/>
      <c r="I10" s="115">
        <v>0</v>
      </c>
      <c r="K10" s="225"/>
      <c r="L10" s="100"/>
    </row>
    <row r="11" spans="1:12" s="2" customFormat="1" ht="30" customHeight="1" x14ac:dyDescent="0.3">
      <c r="B11" s="10" t="s">
        <v>373</v>
      </c>
      <c r="C11" s="115">
        <v>0</v>
      </c>
      <c r="D11" s="17"/>
      <c r="E11" s="115">
        <v>0</v>
      </c>
      <c r="F11" s="17"/>
      <c r="G11" s="115">
        <v>5</v>
      </c>
      <c r="H11" s="17"/>
      <c r="I11" s="115">
        <v>0</v>
      </c>
      <c r="K11" s="225">
        <v>0</v>
      </c>
      <c r="L11" s="100"/>
    </row>
    <row r="12" spans="1:12" s="2" customFormat="1" ht="30" customHeight="1" x14ac:dyDescent="0.3">
      <c r="A12" s="64"/>
      <c r="B12" s="10" t="s">
        <v>374</v>
      </c>
      <c r="C12" s="115">
        <v>9797.76</v>
      </c>
      <c r="D12" s="17"/>
      <c r="E12" s="115">
        <v>0</v>
      </c>
      <c r="F12" s="17"/>
      <c r="G12" s="115">
        <v>10000</v>
      </c>
      <c r="H12" s="17"/>
      <c r="I12" s="115">
        <v>10000</v>
      </c>
      <c r="K12" s="225">
        <v>0</v>
      </c>
      <c r="L12" s="100"/>
    </row>
    <row r="13" spans="1:12" s="2" customFormat="1" ht="30" customHeight="1" x14ac:dyDescent="0.3">
      <c r="A13" s="64"/>
      <c r="B13" s="10" t="s">
        <v>375</v>
      </c>
      <c r="C13" s="115">
        <v>729437.46</v>
      </c>
      <c r="D13" s="17"/>
      <c r="E13" s="115">
        <v>0</v>
      </c>
      <c r="F13" s="17"/>
      <c r="G13" s="115">
        <v>0</v>
      </c>
      <c r="H13" s="17"/>
      <c r="I13" s="115"/>
      <c r="K13" s="225">
        <v>0</v>
      </c>
      <c r="L13" s="100"/>
    </row>
    <row r="14" spans="1:12" s="2" customFormat="1" ht="30" customHeight="1" x14ac:dyDescent="0.3">
      <c r="A14" s="64"/>
      <c r="B14" s="10" t="s">
        <v>376</v>
      </c>
      <c r="C14" s="115">
        <v>0</v>
      </c>
      <c r="D14" s="17"/>
      <c r="E14" s="115">
        <v>0</v>
      </c>
      <c r="F14" s="17"/>
      <c r="G14" s="115">
        <v>0</v>
      </c>
      <c r="H14" s="17"/>
      <c r="I14" s="115">
        <v>0</v>
      </c>
      <c r="K14" s="225">
        <v>0</v>
      </c>
      <c r="L14" s="100"/>
    </row>
    <row r="15" spans="1:12" s="2" customFormat="1" ht="30" customHeight="1" x14ac:dyDescent="0.3">
      <c r="B15" s="10" t="s">
        <v>377</v>
      </c>
      <c r="C15" s="115">
        <v>0</v>
      </c>
      <c r="D15" s="17"/>
      <c r="E15" s="115">
        <v>0</v>
      </c>
      <c r="F15" s="17"/>
      <c r="G15" s="115">
        <v>0</v>
      </c>
      <c r="H15" s="17"/>
      <c r="I15" s="115">
        <v>0</v>
      </c>
      <c r="K15" s="225">
        <v>0</v>
      </c>
      <c r="L15" s="100"/>
    </row>
    <row r="16" spans="1:12" s="2" customFormat="1" ht="30" customHeight="1" x14ac:dyDescent="0.3">
      <c r="B16" s="10" t="s">
        <v>378</v>
      </c>
      <c r="C16" s="115">
        <v>0</v>
      </c>
      <c r="D16" s="17"/>
      <c r="E16" s="115">
        <v>0</v>
      </c>
      <c r="F16" s="17"/>
      <c r="G16" s="115">
        <v>0</v>
      </c>
      <c r="H16" s="17"/>
      <c r="I16" s="115">
        <v>0</v>
      </c>
      <c r="K16" s="225">
        <v>0</v>
      </c>
      <c r="L16" s="100"/>
    </row>
    <row r="17" spans="1:12" s="2" customFormat="1" ht="30" customHeight="1" thickBot="1" x14ac:dyDescent="0.35">
      <c r="B17" s="10" t="s">
        <v>379</v>
      </c>
      <c r="C17" s="116">
        <v>44835.05</v>
      </c>
      <c r="D17" s="18"/>
      <c r="E17" s="116">
        <v>40000</v>
      </c>
      <c r="F17" s="18"/>
      <c r="G17" s="116">
        <v>40000</v>
      </c>
      <c r="H17" s="18"/>
      <c r="I17" s="116">
        <v>45000</v>
      </c>
      <c r="K17" s="226">
        <v>0</v>
      </c>
      <c r="L17" s="78"/>
    </row>
    <row r="18" spans="1:12" s="5" customFormat="1" ht="30" customHeight="1" x14ac:dyDescent="0.3">
      <c r="A18" s="32" t="s">
        <v>89</v>
      </c>
      <c r="B18" s="32"/>
      <c r="C18" s="160">
        <f>SUM(C7:C17)</f>
        <v>1808827.36</v>
      </c>
      <c r="D18" s="19"/>
      <c r="E18" s="160">
        <f>SUM(E7:E17)</f>
        <v>1054000</v>
      </c>
      <c r="F18" s="19"/>
      <c r="G18" s="160">
        <f>SUM(G7:G17)</f>
        <v>1064005</v>
      </c>
      <c r="H18" s="19"/>
      <c r="I18" s="160">
        <f>SUM(I7:I17)</f>
        <v>1077000</v>
      </c>
      <c r="K18" s="243">
        <f>SUM(K7:K17)</f>
        <v>0</v>
      </c>
      <c r="L18" s="192"/>
    </row>
    <row r="19" spans="1:12" s="5" customFormat="1" ht="30" customHeight="1" thickBot="1" x14ac:dyDescent="0.35">
      <c r="B19" s="13" t="s">
        <v>7</v>
      </c>
      <c r="C19" s="161">
        <v>41580.22</v>
      </c>
      <c r="D19" s="20"/>
      <c r="E19" s="161">
        <v>41580</v>
      </c>
      <c r="F19" s="20"/>
      <c r="G19" s="119">
        <v>225094.04</v>
      </c>
      <c r="H19" s="20"/>
      <c r="I19" s="161">
        <v>413365</v>
      </c>
      <c r="K19" s="238">
        <v>0</v>
      </c>
      <c r="L19" s="183"/>
    </row>
    <row r="20" spans="1:12" s="5" customFormat="1" ht="30" customHeight="1" x14ac:dyDescent="0.3">
      <c r="A20" s="600" t="s">
        <v>20</v>
      </c>
      <c r="B20" s="600"/>
      <c r="C20" s="118">
        <f>SUM(C18:C19)</f>
        <v>1850407.58</v>
      </c>
      <c r="D20" s="21"/>
      <c r="E20" s="118">
        <f>SUM(E18:E19)</f>
        <v>1095580</v>
      </c>
      <c r="F20" s="21"/>
      <c r="G20" s="118">
        <f>SUM(G18:G19)</f>
        <v>1289099.04</v>
      </c>
      <c r="H20" s="21"/>
      <c r="I20" s="118">
        <f>SUM(I18:I19)</f>
        <v>1490365</v>
      </c>
      <c r="K20" s="227">
        <f>SUM(K18:K19)</f>
        <v>0</v>
      </c>
      <c r="L20" s="84"/>
    </row>
    <row r="21" spans="1:12" ht="30" customHeight="1" x14ac:dyDescent="0.3">
      <c r="H21" s="404"/>
      <c r="I21" s="114"/>
    </row>
    <row r="22" spans="1:12" ht="30" customHeight="1" x14ac:dyDescent="0.25">
      <c r="I22" s="173"/>
    </row>
  </sheetData>
  <mergeCells count="4">
    <mergeCell ref="A2:I2"/>
    <mergeCell ref="A6:B6"/>
    <mergeCell ref="A20:B20"/>
    <mergeCell ref="A4:B4"/>
  </mergeCells>
  <printOptions horizontalCentered="1"/>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Roman,Regular"&amp;16 34</oddFooter>
  </headerFooter>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249977111117893"/>
  </sheetPr>
  <dimension ref="A2:O24"/>
  <sheetViews>
    <sheetView topLeftCell="A2" zoomScale="80" zoomScaleNormal="80" workbookViewId="0">
      <selection activeCell="I22" sqref="I22"/>
    </sheetView>
  </sheetViews>
  <sheetFormatPr defaultColWidth="9.140625" defaultRowHeight="30" customHeight="1" x14ac:dyDescent="0.25"/>
  <cols>
    <col min="1" max="1" width="5.7109375" style="1" customWidth="1"/>
    <col min="2" max="2" width="55.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21" customWidth="1"/>
    <col min="16" max="16384" width="9.140625" style="1"/>
  </cols>
  <sheetData>
    <row r="2" spans="1:15" ht="30" customHeight="1" thickBot="1" x14ac:dyDescent="0.4">
      <c r="A2" s="601" t="s">
        <v>90</v>
      </c>
      <c r="B2" s="601"/>
      <c r="C2" s="601"/>
      <c r="D2" s="601"/>
      <c r="E2" s="601"/>
      <c r="F2" s="601"/>
      <c r="G2" s="601"/>
      <c r="H2" s="601"/>
      <c r="I2" s="601"/>
      <c r="K2" s="38"/>
      <c r="L2" s="38"/>
    </row>
    <row r="3" spans="1:15" s="2" customFormat="1" ht="30" customHeight="1" x14ac:dyDescent="0.3">
      <c r="M3" s="411"/>
      <c r="N3" s="411"/>
      <c r="O3" s="411"/>
    </row>
    <row r="4" spans="1:15" s="3" customFormat="1" ht="30" customHeight="1" x14ac:dyDescent="0.3">
      <c r="A4" s="600" t="s">
        <v>4</v>
      </c>
      <c r="B4" s="600"/>
      <c r="C4" s="4" t="s">
        <v>0</v>
      </c>
      <c r="D4" s="22"/>
      <c r="E4" s="4" t="s">
        <v>1</v>
      </c>
      <c r="F4" s="22"/>
      <c r="G4" s="4" t="s">
        <v>2</v>
      </c>
      <c r="H4" s="22"/>
      <c r="I4" s="4" t="s">
        <v>1</v>
      </c>
      <c r="K4" s="74" t="s">
        <v>143</v>
      </c>
      <c r="L4" s="6" t="s">
        <v>361</v>
      </c>
      <c r="M4" s="118"/>
      <c r="N4" s="118"/>
      <c r="O4" s="118"/>
    </row>
    <row r="5" spans="1:15" ht="30" customHeight="1" x14ac:dyDescent="0.3">
      <c r="A5" s="6"/>
      <c r="B5" s="6"/>
      <c r="C5" s="7">
        <v>2022</v>
      </c>
      <c r="D5" s="23"/>
      <c r="E5" s="7">
        <v>2023</v>
      </c>
      <c r="F5" s="23"/>
      <c r="G5" s="7">
        <v>2023</v>
      </c>
      <c r="H5" s="23"/>
      <c r="I5" s="7">
        <v>2024</v>
      </c>
      <c r="K5" s="73">
        <v>2020</v>
      </c>
      <c r="L5" s="194" t="s">
        <v>362</v>
      </c>
    </row>
    <row r="6" spans="1:15" s="5" customFormat="1" ht="30" customHeight="1" x14ac:dyDescent="0.3">
      <c r="A6" s="600" t="s">
        <v>699</v>
      </c>
      <c r="B6" s="600"/>
      <c r="E6" s="107"/>
      <c r="G6" s="107"/>
      <c r="I6" s="107"/>
      <c r="K6" s="92"/>
      <c r="M6" s="118"/>
      <c r="N6" s="118"/>
      <c r="O6" s="118"/>
    </row>
    <row r="7" spans="1:15" s="2" customFormat="1" ht="30" customHeight="1" x14ac:dyDescent="0.3">
      <c r="B7" s="8" t="s">
        <v>187</v>
      </c>
      <c r="C7" s="113">
        <v>49900</v>
      </c>
      <c r="D7" s="16"/>
      <c r="E7" s="113">
        <v>0</v>
      </c>
      <c r="F7" s="16"/>
      <c r="G7" s="113">
        <v>49900</v>
      </c>
      <c r="H7" s="16"/>
      <c r="I7" s="113">
        <v>0</v>
      </c>
      <c r="K7" s="224">
        <v>0</v>
      </c>
      <c r="L7" s="77" t="e">
        <f t="shared" ref="L7:L19" si="0">K7/I7</f>
        <v>#DIV/0!</v>
      </c>
      <c r="M7" s="411"/>
      <c r="N7" s="411"/>
      <c r="O7" s="411"/>
    </row>
    <row r="8" spans="1:15" s="2" customFormat="1" ht="30" customHeight="1" x14ac:dyDescent="0.3">
      <c r="B8" s="10" t="s">
        <v>188</v>
      </c>
      <c r="C8" s="115">
        <v>156.87</v>
      </c>
      <c r="D8" s="17"/>
      <c r="E8" s="115">
        <v>0</v>
      </c>
      <c r="F8" s="17"/>
      <c r="G8" s="115">
        <v>0</v>
      </c>
      <c r="H8" s="17"/>
      <c r="I8" s="115">
        <v>0</v>
      </c>
      <c r="K8" s="225">
        <v>0</v>
      </c>
      <c r="L8" s="100" t="e">
        <f t="shared" si="0"/>
        <v>#DIV/0!</v>
      </c>
      <c r="M8" s="411"/>
      <c r="N8" s="411"/>
      <c r="O8" s="411"/>
    </row>
    <row r="9" spans="1:15" s="2" customFormat="1" ht="30" customHeight="1" x14ac:dyDescent="0.3">
      <c r="A9" s="64"/>
      <c r="B9" s="10" t="s">
        <v>189</v>
      </c>
      <c r="C9" s="115">
        <v>18180.27</v>
      </c>
      <c r="D9" s="17"/>
      <c r="E9" s="115">
        <v>0</v>
      </c>
      <c r="F9" s="17"/>
      <c r="G9" s="115">
        <v>14000</v>
      </c>
      <c r="H9" s="17"/>
      <c r="I9" s="115">
        <v>22000</v>
      </c>
      <c r="K9" s="225">
        <v>0</v>
      </c>
      <c r="L9" s="77">
        <f t="shared" si="0"/>
        <v>0</v>
      </c>
      <c r="M9" s="411"/>
      <c r="N9" s="411"/>
      <c r="O9" s="411"/>
    </row>
    <row r="10" spans="1:15" s="2" customFormat="1" ht="30" customHeight="1" x14ac:dyDescent="0.3">
      <c r="A10" s="64"/>
      <c r="B10" s="10" t="s">
        <v>190</v>
      </c>
      <c r="C10" s="115">
        <v>9797.76</v>
      </c>
      <c r="D10" s="17"/>
      <c r="E10" s="115">
        <v>0</v>
      </c>
      <c r="F10" s="17"/>
      <c r="G10" s="115">
        <v>10000</v>
      </c>
      <c r="H10" s="17"/>
      <c r="I10" s="115">
        <v>10000</v>
      </c>
      <c r="K10" s="225">
        <v>0</v>
      </c>
      <c r="L10" s="100">
        <f t="shared" ref="L10:L18" si="1">K10/I10</f>
        <v>0</v>
      </c>
      <c r="M10" s="411"/>
      <c r="N10" s="411"/>
      <c r="O10" s="411"/>
    </row>
    <row r="11" spans="1:15" s="2" customFormat="1" ht="30" customHeight="1" x14ac:dyDescent="0.3">
      <c r="B11" s="10" t="s">
        <v>191</v>
      </c>
      <c r="C11" s="115">
        <v>0</v>
      </c>
      <c r="D11" s="17"/>
      <c r="E11" s="115">
        <v>0</v>
      </c>
      <c r="F11" s="17"/>
      <c r="G11" s="115">
        <v>700</v>
      </c>
      <c r="H11" s="17"/>
      <c r="I11" s="115">
        <v>0</v>
      </c>
      <c r="K11" s="225">
        <v>0</v>
      </c>
      <c r="L11" s="100" t="e">
        <f t="shared" si="1"/>
        <v>#DIV/0!</v>
      </c>
      <c r="M11" s="411"/>
      <c r="N11" s="411"/>
      <c r="O11" s="411"/>
    </row>
    <row r="12" spans="1:15" s="2" customFormat="1" ht="30" customHeight="1" x14ac:dyDescent="0.3">
      <c r="B12" s="10" t="s">
        <v>150</v>
      </c>
      <c r="C12" s="115">
        <v>250000</v>
      </c>
      <c r="D12" s="17"/>
      <c r="E12" s="115">
        <v>250000</v>
      </c>
      <c r="F12" s="17"/>
      <c r="G12" s="115">
        <v>250000</v>
      </c>
      <c r="H12" s="17"/>
      <c r="I12" s="115">
        <v>250000</v>
      </c>
      <c r="K12" s="225">
        <v>0</v>
      </c>
      <c r="L12" s="100">
        <f t="shared" si="1"/>
        <v>0</v>
      </c>
      <c r="M12" s="411"/>
      <c r="N12" s="411"/>
      <c r="O12" s="411"/>
    </row>
    <row r="13" spans="1:15" s="2" customFormat="1" ht="30" customHeight="1" x14ac:dyDescent="0.3">
      <c r="B13" s="10" t="s">
        <v>151</v>
      </c>
      <c r="C13" s="115">
        <v>250000</v>
      </c>
      <c r="D13" s="17"/>
      <c r="E13" s="115">
        <v>250000</v>
      </c>
      <c r="F13" s="17"/>
      <c r="G13" s="115">
        <v>250000</v>
      </c>
      <c r="H13" s="17"/>
      <c r="I13" s="115">
        <v>250000</v>
      </c>
      <c r="K13" s="225">
        <v>0</v>
      </c>
      <c r="L13" s="100">
        <f t="shared" si="1"/>
        <v>0</v>
      </c>
      <c r="M13" s="411"/>
      <c r="N13" s="411"/>
      <c r="O13" s="411"/>
    </row>
    <row r="14" spans="1:15" s="2" customFormat="1" ht="30" customHeight="1" x14ac:dyDescent="0.3">
      <c r="B14" s="10" t="s">
        <v>152</v>
      </c>
      <c r="C14" s="115">
        <v>250000</v>
      </c>
      <c r="D14" s="17"/>
      <c r="E14" s="115">
        <v>250000</v>
      </c>
      <c r="F14" s="17"/>
      <c r="G14" s="115">
        <v>250000</v>
      </c>
      <c r="H14" s="17"/>
      <c r="I14" s="115">
        <v>250000</v>
      </c>
      <c r="K14" s="225">
        <v>0</v>
      </c>
      <c r="L14" s="100">
        <f t="shared" si="1"/>
        <v>0</v>
      </c>
      <c r="M14" s="411"/>
      <c r="N14" s="411"/>
      <c r="O14" s="411"/>
    </row>
    <row r="15" spans="1:15" s="2" customFormat="1" ht="30" customHeight="1" x14ac:dyDescent="0.3">
      <c r="B15" s="10" t="s">
        <v>153</v>
      </c>
      <c r="C15" s="115">
        <v>250000</v>
      </c>
      <c r="D15" s="17"/>
      <c r="E15" s="115">
        <v>250000</v>
      </c>
      <c r="F15" s="17"/>
      <c r="G15" s="115">
        <v>250000</v>
      </c>
      <c r="H15" s="17"/>
      <c r="I15" s="115">
        <v>250000</v>
      </c>
      <c r="K15" s="225">
        <v>0</v>
      </c>
      <c r="L15" s="100">
        <f t="shared" si="1"/>
        <v>0</v>
      </c>
      <c r="M15" s="411"/>
      <c r="N15" s="411"/>
      <c r="O15" s="411"/>
    </row>
    <row r="16" spans="1:15" s="2" customFormat="1" ht="30" customHeight="1" x14ac:dyDescent="0.3">
      <c r="B16" s="10" t="s">
        <v>719</v>
      </c>
      <c r="C16" s="115">
        <v>532058.61</v>
      </c>
      <c r="D16" s="17"/>
      <c r="E16" s="115">
        <v>0</v>
      </c>
      <c r="F16" s="17"/>
      <c r="G16" s="115"/>
      <c r="H16" s="17"/>
      <c r="I16" s="115">
        <v>0</v>
      </c>
      <c r="K16" s="225"/>
      <c r="L16" s="100"/>
      <c r="M16" s="411"/>
      <c r="N16" s="411"/>
      <c r="O16" s="411"/>
    </row>
    <row r="17" spans="1:15" s="2" customFormat="1" ht="30" customHeight="1" x14ac:dyDescent="0.3">
      <c r="B17" s="10" t="s">
        <v>417</v>
      </c>
      <c r="C17" s="115">
        <v>0</v>
      </c>
      <c r="D17" s="17"/>
      <c r="E17" s="115">
        <v>0</v>
      </c>
      <c r="F17" s="17"/>
      <c r="G17" s="115">
        <v>20000</v>
      </c>
      <c r="H17" s="17"/>
      <c r="I17" s="115">
        <v>0</v>
      </c>
      <c r="K17" s="225">
        <v>0</v>
      </c>
      <c r="L17" s="100" t="e">
        <f t="shared" si="1"/>
        <v>#DIV/0!</v>
      </c>
      <c r="M17" s="411"/>
      <c r="N17" s="411"/>
      <c r="O17" s="411"/>
    </row>
    <row r="18" spans="1:15" s="2" customFormat="1" ht="30" customHeight="1" x14ac:dyDescent="0.3">
      <c r="B18" s="10" t="s">
        <v>192</v>
      </c>
      <c r="C18" s="115">
        <v>0</v>
      </c>
      <c r="D18" s="17"/>
      <c r="E18" s="115">
        <v>5000</v>
      </c>
      <c r="F18" s="17"/>
      <c r="G18" s="115">
        <v>2000</v>
      </c>
      <c r="H18" s="17"/>
      <c r="I18" s="115">
        <v>5000</v>
      </c>
      <c r="K18" s="225">
        <v>0</v>
      </c>
      <c r="L18" s="100">
        <f t="shared" si="1"/>
        <v>0</v>
      </c>
      <c r="M18" s="411"/>
      <c r="N18" s="411"/>
      <c r="O18" s="411"/>
    </row>
    <row r="19" spans="1:15" s="2" customFormat="1" ht="30" customHeight="1" thickBot="1" x14ac:dyDescent="0.35">
      <c r="B19" s="8" t="s">
        <v>193</v>
      </c>
      <c r="C19" s="116">
        <v>12361.38</v>
      </c>
      <c r="D19" s="18"/>
      <c r="E19" s="116">
        <v>5000</v>
      </c>
      <c r="F19" s="18"/>
      <c r="G19" s="116">
        <v>8000</v>
      </c>
      <c r="H19" s="18"/>
      <c r="I19" s="116">
        <v>5000</v>
      </c>
      <c r="K19" s="241">
        <v>0</v>
      </c>
      <c r="L19" s="78">
        <f t="shared" si="0"/>
        <v>0</v>
      </c>
      <c r="M19" s="411"/>
      <c r="N19" s="411"/>
      <c r="O19" s="411"/>
    </row>
    <row r="20" spans="1:15" s="5" customFormat="1" ht="30" customHeight="1" x14ac:dyDescent="0.3">
      <c r="A20" s="600" t="s">
        <v>13</v>
      </c>
      <c r="B20" s="600"/>
      <c r="C20" s="166">
        <f>SUM(C7:C19)</f>
        <v>1622454.8899999997</v>
      </c>
      <c r="D20" s="25"/>
      <c r="E20" s="166">
        <f>SUM(E7:E19)</f>
        <v>1010000</v>
      </c>
      <c r="F20" s="25"/>
      <c r="G20" s="166">
        <f>SUM(G7:G19)</f>
        <v>1104600</v>
      </c>
      <c r="H20" s="25"/>
      <c r="I20" s="166">
        <f>SUM(I7:I19)</f>
        <v>1042000</v>
      </c>
      <c r="K20" s="242">
        <f>SUM(K7:K19)</f>
        <v>0</v>
      </c>
      <c r="L20" s="199"/>
      <c r="M20" s="118"/>
      <c r="N20" s="118"/>
      <c r="O20" s="118"/>
    </row>
    <row r="21" spans="1:15" s="5" customFormat="1" ht="30" customHeight="1" thickBot="1" x14ac:dyDescent="0.35">
      <c r="B21" s="13" t="s">
        <v>91</v>
      </c>
      <c r="C21" s="119">
        <v>225094.04</v>
      </c>
      <c r="D21" s="33"/>
      <c r="E21" s="119">
        <v>457365</v>
      </c>
      <c r="F21" s="33"/>
      <c r="G21" s="119">
        <v>413365</v>
      </c>
      <c r="H21" s="33"/>
      <c r="I21" s="119">
        <v>448365</v>
      </c>
      <c r="K21" s="238">
        <v>0</v>
      </c>
      <c r="L21" s="183"/>
      <c r="M21" s="118"/>
      <c r="N21" s="118"/>
      <c r="O21" s="118"/>
    </row>
    <row r="22" spans="1:15" s="5" customFormat="1" ht="30" customHeight="1" x14ac:dyDescent="0.3">
      <c r="A22" s="606" t="s">
        <v>15</v>
      </c>
      <c r="B22" s="606"/>
      <c r="C22" s="118">
        <f>SUM(C20:C21)</f>
        <v>1847548.9299999997</v>
      </c>
      <c r="D22" s="21"/>
      <c r="E22" s="118">
        <f>SUM(E20:E21)</f>
        <v>1467365</v>
      </c>
      <c r="F22" s="21"/>
      <c r="G22" s="118">
        <f>SUM(G20:G21)</f>
        <v>1517965</v>
      </c>
      <c r="H22" s="21"/>
      <c r="I22" s="118">
        <f>SUM(I20:I21)</f>
        <v>1490365</v>
      </c>
      <c r="K22" s="227">
        <f>SUM(K20:K21)</f>
        <v>0</v>
      </c>
      <c r="L22" s="84"/>
      <c r="M22" s="118"/>
      <c r="N22" s="118"/>
      <c r="O22" s="118"/>
    </row>
    <row r="24" spans="1:15" ht="30" customHeight="1" x14ac:dyDescent="0.25">
      <c r="A24" s="95"/>
    </row>
  </sheetData>
  <mergeCells count="5">
    <mergeCell ref="A22:B22"/>
    <mergeCell ref="A2:I2"/>
    <mergeCell ref="A4:B4"/>
    <mergeCell ref="A6:B6"/>
    <mergeCell ref="A20:B20"/>
  </mergeCells>
  <printOptions horizontalCentered="1"/>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Roman,Regular"&amp;16 35</oddFooter>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tint="-0.249977111117893"/>
  </sheetPr>
  <dimension ref="A2:L21"/>
  <sheetViews>
    <sheetView zoomScale="70" zoomScaleNormal="70" workbookViewId="0">
      <selection activeCell="I18" sqref="I18"/>
    </sheetView>
  </sheetViews>
  <sheetFormatPr defaultColWidth="9.140625" defaultRowHeight="30" customHeight="1" x14ac:dyDescent="0.25"/>
  <cols>
    <col min="1" max="1" width="5.7109375" style="1" customWidth="1"/>
    <col min="2" max="2" width="55.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6384" width="9.140625" style="1"/>
  </cols>
  <sheetData>
    <row r="2" spans="1:12" ht="30" customHeight="1" thickBot="1" x14ac:dyDescent="0.4">
      <c r="A2" s="601" t="s">
        <v>93</v>
      </c>
      <c r="B2" s="601"/>
      <c r="C2" s="601"/>
      <c r="D2" s="601"/>
      <c r="E2" s="601"/>
      <c r="F2" s="601"/>
      <c r="G2" s="601"/>
      <c r="H2" s="601"/>
      <c r="I2" s="601"/>
      <c r="K2" s="38"/>
      <c r="L2" s="38"/>
    </row>
    <row r="3" spans="1:12" s="2" customFormat="1" ht="30" customHeight="1" x14ac:dyDescent="0.3"/>
    <row r="4" spans="1:12" s="3" customFormat="1" ht="30" customHeight="1" x14ac:dyDescent="0.3">
      <c r="A4" s="600" t="s">
        <v>3</v>
      </c>
      <c r="B4" s="600"/>
      <c r="C4" s="4" t="s">
        <v>0</v>
      </c>
      <c r="D4" s="22"/>
      <c r="E4" s="4" t="s">
        <v>1</v>
      </c>
      <c r="F4" s="22"/>
      <c r="G4" s="4" t="s">
        <v>2</v>
      </c>
      <c r="H4" s="22"/>
      <c r="I4" s="4" t="s">
        <v>1</v>
      </c>
      <c r="K4" s="74" t="s">
        <v>143</v>
      </c>
      <c r="L4" s="189" t="s">
        <v>361</v>
      </c>
    </row>
    <row r="5" spans="1:12" ht="30" customHeight="1" x14ac:dyDescent="0.3">
      <c r="A5" s="6"/>
      <c r="B5" s="6"/>
      <c r="C5" s="7">
        <v>2022</v>
      </c>
      <c r="D5" s="23"/>
      <c r="E5" s="7">
        <v>2023</v>
      </c>
      <c r="F5" s="23"/>
      <c r="G5" s="7">
        <v>2023</v>
      </c>
      <c r="H5" s="23"/>
      <c r="I5" s="7">
        <v>2024</v>
      </c>
      <c r="K5" s="73">
        <v>2020</v>
      </c>
      <c r="L5" s="194" t="s">
        <v>362</v>
      </c>
    </row>
    <row r="6" spans="1:12" ht="30" customHeight="1" x14ac:dyDescent="0.3">
      <c r="A6" s="600" t="s">
        <v>93</v>
      </c>
      <c r="B6" s="600"/>
      <c r="D6" s="24"/>
      <c r="F6" s="24"/>
      <c r="H6" s="24"/>
      <c r="K6" s="72"/>
      <c r="L6" s="184"/>
    </row>
    <row r="7" spans="1:12" s="2" customFormat="1" ht="30" customHeight="1" x14ac:dyDescent="0.3">
      <c r="B7" s="8" t="s">
        <v>350</v>
      </c>
      <c r="C7" s="113">
        <v>36.229999999999997</v>
      </c>
      <c r="D7" s="16"/>
      <c r="E7" s="113">
        <v>0</v>
      </c>
      <c r="F7" s="16"/>
      <c r="G7" s="113">
        <v>0</v>
      </c>
      <c r="H7" s="16"/>
      <c r="I7" s="113">
        <v>0</v>
      </c>
      <c r="K7" s="224">
        <v>0</v>
      </c>
      <c r="L7" s="77"/>
    </row>
    <row r="8" spans="1:12" s="2" customFormat="1" ht="30" customHeight="1" x14ac:dyDescent="0.3">
      <c r="B8" s="10" t="s">
        <v>351</v>
      </c>
      <c r="C8" s="167">
        <v>0</v>
      </c>
      <c r="D8" s="41"/>
      <c r="E8" s="167">
        <v>0</v>
      </c>
      <c r="F8" s="41"/>
      <c r="G8" s="167">
        <v>0</v>
      </c>
      <c r="H8" s="41"/>
      <c r="I8" s="167">
        <v>0</v>
      </c>
      <c r="K8" s="225">
        <v>0</v>
      </c>
      <c r="L8" s="100"/>
    </row>
    <row r="9" spans="1:12" s="2" customFormat="1" ht="30" customHeight="1" x14ac:dyDescent="0.3">
      <c r="A9" s="64"/>
      <c r="B9" s="10" t="s">
        <v>352</v>
      </c>
      <c r="C9" s="115">
        <v>5259.74</v>
      </c>
      <c r="D9" s="17"/>
      <c r="E9" s="115">
        <v>3500</v>
      </c>
      <c r="F9" s="17"/>
      <c r="G9" s="115">
        <v>3500</v>
      </c>
      <c r="H9" s="17"/>
      <c r="I9" s="115">
        <v>3500</v>
      </c>
      <c r="K9" s="225">
        <v>0</v>
      </c>
      <c r="L9" s="100"/>
    </row>
    <row r="10" spans="1:12" s="2" customFormat="1" ht="30" customHeight="1" x14ac:dyDescent="0.3">
      <c r="A10" s="64"/>
      <c r="B10" s="490" t="s">
        <v>805</v>
      </c>
      <c r="C10" s="115">
        <v>9936.5</v>
      </c>
      <c r="D10" s="17"/>
      <c r="E10" s="115">
        <v>0</v>
      </c>
      <c r="F10" s="17"/>
      <c r="G10" s="115">
        <v>20000</v>
      </c>
      <c r="H10" s="17"/>
      <c r="I10" s="115">
        <v>0</v>
      </c>
      <c r="K10" s="225"/>
      <c r="L10" s="100"/>
    </row>
    <row r="11" spans="1:12" s="2" customFormat="1" ht="30" customHeight="1" x14ac:dyDescent="0.3">
      <c r="B11" s="10" t="s">
        <v>353</v>
      </c>
      <c r="C11" s="115">
        <v>0</v>
      </c>
      <c r="D11" s="17"/>
      <c r="E11" s="115">
        <v>0</v>
      </c>
      <c r="F11" s="17"/>
      <c r="G11" s="115">
        <v>0</v>
      </c>
      <c r="H11" s="17"/>
      <c r="I11" s="115">
        <v>0</v>
      </c>
      <c r="K11" s="225">
        <v>0</v>
      </c>
      <c r="L11" s="100"/>
    </row>
    <row r="12" spans="1:12" s="2" customFormat="1" ht="30" customHeight="1" x14ac:dyDescent="0.3">
      <c r="B12" s="10" t="s">
        <v>354</v>
      </c>
      <c r="C12" s="115">
        <v>2449.44</v>
      </c>
      <c r="D12" s="17"/>
      <c r="E12" s="115">
        <v>0</v>
      </c>
      <c r="F12" s="17"/>
      <c r="G12" s="115">
        <v>0</v>
      </c>
      <c r="H12" s="17"/>
      <c r="I12" s="115">
        <v>2500</v>
      </c>
      <c r="K12" s="225">
        <v>0</v>
      </c>
      <c r="L12" s="100"/>
    </row>
    <row r="13" spans="1:12" s="2" customFormat="1" ht="30" customHeight="1" x14ac:dyDescent="0.3">
      <c r="B13" s="10" t="s">
        <v>355</v>
      </c>
      <c r="C13" s="115">
        <v>1020</v>
      </c>
      <c r="D13" s="17"/>
      <c r="E13" s="115">
        <v>0</v>
      </c>
      <c r="F13" s="17"/>
      <c r="G13" s="115">
        <v>1020</v>
      </c>
      <c r="H13" s="17"/>
      <c r="I13" s="115">
        <v>0</v>
      </c>
      <c r="K13" s="225">
        <v>0</v>
      </c>
      <c r="L13" s="100"/>
    </row>
    <row r="14" spans="1:12" s="2" customFormat="1" ht="30" customHeight="1" x14ac:dyDescent="0.3">
      <c r="B14" s="10" t="s">
        <v>356</v>
      </c>
      <c r="C14" s="167">
        <v>0</v>
      </c>
      <c r="D14" s="41"/>
      <c r="E14" s="167">
        <v>0</v>
      </c>
      <c r="F14" s="41"/>
      <c r="G14" s="167">
        <v>0</v>
      </c>
      <c r="H14" s="41"/>
      <c r="I14" s="167">
        <v>0</v>
      </c>
      <c r="K14" s="225">
        <v>0</v>
      </c>
      <c r="L14" s="100"/>
    </row>
    <row r="15" spans="1:12" s="2" customFormat="1" ht="30" customHeight="1" x14ac:dyDescent="0.3">
      <c r="B15" s="10" t="s">
        <v>357</v>
      </c>
      <c r="C15" s="115">
        <v>0</v>
      </c>
      <c r="D15" s="17"/>
      <c r="E15" s="115">
        <v>0</v>
      </c>
      <c r="F15" s="17"/>
      <c r="G15" s="115">
        <v>0</v>
      </c>
      <c r="H15" s="17"/>
      <c r="I15" s="115">
        <v>0</v>
      </c>
      <c r="K15" s="225">
        <v>0</v>
      </c>
      <c r="L15" s="100"/>
    </row>
    <row r="16" spans="1:12" s="2" customFormat="1" ht="30" customHeight="1" x14ac:dyDescent="0.3">
      <c r="B16" s="10" t="s">
        <v>358</v>
      </c>
      <c r="C16" s="115">
        <v>0</v>
      </c>
      <c r="D16" s="17"/>
      <c r="E16" s="115">
        <v>0</v>
      </c>
      <c r="F16" s="17"/>
      <c r="G16" s="115">
        <v>0</v>
      </c>
      <c r="H16" s="17"/>
      <c r="I16" s="115">
        <v>0</v>
      </c>
      <c r="K16" s="225">
        <v>0</v>
      </c>
      <c r="L16" s="100"/>
    </row>
    <row r="17" spans="1:12" s="2" customFormat="1" ht="30" customHeight="1" thickBot="1" x14ac:dyDescent="0.35">
      <c r="B17" s="8" t="s">
        <v>407</v>
      </c>
      <c r="C17" s="172">
        <v>250000</v>
      </c>
      <c r="D17" s="30"/>
      <c r="E17" s="172">
        <v>250000</v>
      </c>
      <c r="F17" s="30"/>
      <c r="G17" s="172">
        <v>250000</v>
      </c>
      <c r="H17" s="30"/>
      <c r="I17" s="172">
        <v>250000</v>
      </c>
      <c r="K17" s="226">
        <v>0</v>
      </c>
      <c r="L17" s="78"/>
    </row>
    <row r="18" spans="1:12" s="5" customFormat="1" ht="30" customHeight="1" x14ac:dyDescent="0.3">
      <c r="A18" s="600" t="s">
        <v>6</v>
      </c>
      <c r="B18" s="600"/>
      <c r="C18" s="166">
        <f>SUM(C7:C17)</f>
        <v>268701.90999999997</v>
      </c>
      <c r="D18" s="25"/>
      <c r="E18" s="166">
        <f>SUM(E7:E17)</f>
        <v>253500</v>
      </c>
      <c r="F18" s="25"/>
      <c r="G18" s="166">
        <f>SUM(G7:G17)</f>
        <v>274520</v>
      </c>
      <c r="H18" s="25"/>
      <c r="I18" s="166">
        <f>IF(SUM(I7:I17)=0,"",SUM(I7:I17))</f>
        <v>256000</v>
      </c>
      <c r="K18" s="243">
        <f>SUM(K7:K17)</f>
        <v>0</v>
      </c>
      <c r="L18" s="192"/>
    </row>
    <row r="19" spans="1:12" s="5" customFormat="1" ht="30" customHeight="1" thickBot="1" x14ac:dyDescent="0.35">
      <c r="B19" s="32" t="s">
        <v>7</v>
      </c>
      <c r="C19" s="119">
        <v>440000.79</v>
      </c>
      <c r="D19" s="33"/>
      <c r="E19" s="119">
        <v>510155</v>
      </c>
      <c r="F19" s="33"/>
      <c r="G19" s="119">
        <v>547352</v>
      </c>
      <c r="H19" s="33"/>
      <c r="I19" s="119">
        <v>649652</v>
      </c>
      <c r="K19" s="238">
        <v>0</v>
      </c>
      <c r="L19" s="183"/>
    </row>
    <row r="20" spans="1:12" s="5" customFormat="1" ht="30" customHeight="1" x14ac:dyDescent="0.3">
      <c r="A20" s="600" t="s">
        <v>92</v>
      </c>
      <c r="B20" s="600"/>
      <c r="C20" s="118">
        <f>SUM(C18:C19)</f>
        <v>708702.7</v>
      </c>
      <c r="D20" s="21"/>
      <c r="E20" s="118">
        <f>SUM(E18:E19)</f>
        <v>763655</v>
      </c>
      <c r="F20" s="21"/>
      <c r="G20" s="118">
        <f>SUM(G18:G19)</f>
        <v>821872</v>
      </c>
      <c r="H20" s="21"/>
      <c r="I20" s="118">
        <f>SUM(I18:I19)</f>
        <v>905652</v>
      </c>
      <c r="K20" s="227">
        <f>SUM(K18:K19)</f>
        <v>0</v>
      </c>
      <c r="L20" s="84"/>
    </row>
    <row r="21" spans="1:12" s="5" customFormat="1" ht="30" customHeight="1" x14ac:dyDescent="0.3"/>
  </sheetData>
  <mergeCells count="5">
    <mergeCell ref="A2:I2"/>
    <mergeCell ref="A4:B4"/>
    <mergeCell ref="A18:B18"/>
    <mergeCell ref="A20:B20"/>
    <mergeCell ref="A6:B6"/>
  </mergeCells>
  <printOptions horizontalCentered="1"/>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Roman,Regular"&amp;16 36</oddFooter>
  </headerFooter>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9" tint="-0.249977111117893"/>
  </sheetPr>
  <dimension ref="A2:O30"/>
  <sheetViews>
    <sheetView topLeftCell="A10" zoomScale="90" zoomScaleNormal="90" workbookViewId="0">
      <selection activeCell="I27" sqref="I27"/>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21" customWidth="1"/>
    <col min="16" max="16384" width="9.140625" style="1"/>
  </cols>
  <sheetData>
    <row r="2" spans="1:15" ht="30" customHeight="1" thickBot="1" x14ac:dyDescent="0.4">
      <c r="A2" s="601" t="s">
        <v>93</v>
      </c>
      <c r="B2" s="601"/>
      <c r="C2" s="601"/>
      <c r="D2" s="601"/>
      <c r="E2" s="601"/>
      <c r="F2" s="601"/>
      <c r="G2" s="601"/>
      <c r="H2" s="601"/>
      <c r="I2" s="601"/>
      <c r="K2" s="38"/>
      <c r="L2" s="38"/>
    </row>
    <row r="3" spans="1:15" s="2" customFormat="1" ht="30" customHeight="1" x14ac:dyDescent="0.3">
      <c r="M3" s="411"/>
      <c r="N3" s="411"/>
      <c r="O3" s="411"/>
    </row>
    <row r="4" spans="1:15" s="3" customFormat="1" ht="30" customHeight="1" x14ac:dyDescent="0.3">
      <c r="A4" s="612" t="s">
        <v>4</v>
      </c>
      <c r="B4" s="612"/>
      <c r="C4" s="252" t="s">
        <v>0</v>
      </c>
      <c r="D4" s="253"/>
      <c r="E4" s="252" t="s">
        <v>1</v>
      </c>
      <c r="F4" s="253"/>
      <c r="G4" s="252" t="s">
        <v>2</v>
      </c>
      <c r="H4" s="253"/>
      <c r="I4" s="252" t="s">
        <v>1</v>
      </c>
      <c r="J4" s="254"/>
      <c r="K4" s="255" t="s">
        <v>143</v>
      </c>
      <c r="L4" s="256" t="s">
        <v>361</v>
      </c>
      <c r="M4" s="118"/>
      <c r="N4" s="118"/>
      <c r="O4" s="118"/>
    </row>
    <row r="5" spans="1:15" ht="30" customHeight="1" x14ac:dyDescent="0.3">
      <c r="A5" s="6"/>
      <c r="B5" s="6"/>
      <c r="C5" s="7">
        <v>2022</v>
      </c>
      <c r="D5" s="23"/>
      <c r="E5" s="7">
        <v>2023</v>
      </c>
      <c r="F5" s="23"/>
      <c r="G5" s="7">
        <v>2023</v>
      </c>
      <c r="H5" s="23"/>
      <c r="I5" s="7">
        <v>2024</v>
      </c>
      <c r="K5" s="73">
        <v>2020</v>
      </c>
      <c r="L5" s="201" t="s">
        <v>362</v>
      </c>
    </row>
    <row r="6" spans="1:15" ht="30" customHeight="1" x14ac:dyDescent="0.3">
      <c r="A6" s="612" t="s">
        <v>93</v>
      </c>
      <c r="B6" s="613"/>
      <c r="C6" s="6"/>
      <c r="D6" s="108"/>
      <c r="E6" s="6"/>
      <c r="F6" s="108"/>
      <c r="G6" s="462"/>
      <c r="H6" s="108"/>
      <c r="I6" s="6"/>
      <c r="K6" s="211"/>
      <c r="L6" s="59"/>
    </row>
    <row r="7" spans="1:15" s="2" customFormat="1" ht="30" customHeight="1" x14ac:dyDescent="0.3">
      <c r="B7" s="8" t="s">
        <v>194</v>
      </c>
      <c r="C7" s="113">
        <v>0</v>
      </c>
      <c r="D7" s="16"/>
      <c r="E7" s="113">
        <v>20000</v>
      </c>
      <c r="F7" s="16"/>
      <c r="G7" s="169"/>
      <c r="H7" s="16"/>
      <c r="I7" s="113">
        <v>60000</v>
      </c>
      <c r="K7" s="224">
        <v>0</v>
      </c>
      <c r="L7" s="79">
        <f t="shared" ref="L7:L13" si="0">K7/I7</f>
        <v>0</v>
      </c>
      <c r="M7" s="411"/>
      <c r="N7" s="411"/>
      <c r="O7" s="411"/>
    </row>
    <row r="8" spans="1:15" s="2" customFormat="1" ht="30" customHeight="1" x14ac:dyDescent="0.3">
      <c r="B8" s="10" t="s">
        <v>195</v>
      </c>
      <c r="C8" s="115">
        <v>25789.279999999999</v>
      </c>
      <c r="D8" s="17"/>
      <c r="E8" s="115">
        <v>20000</v>
      </c>
      <c r="F8" s="17"/>
      <c r="G8" s="115">
        <v>30000</v>
      </c>
      <c r="H8" s="17"/>
      <c r="I8" s="115">
        <v>30000</v>
      </c>
      <c r="K8" s="225">
        <v>0</v>
      </c>
      <c r="L8" s="99">
        <f t="shared" si="0"/>
        <v>0</v>
      </c>
      <c r="M8" s="411"/>
      <c r="N8" s="411"/>
      <c r="O8" s="411"/>
    </row>
    <row r="9" spans="1:15" s="2" customFormat="1" ht="30" customHeight="1" x14ac:dyDescent="0.3">
      <c r="B9" s="8" t="s">
        <v>494</v>
      </c>
      <c r="C9" s="113">
        <v>0</v>
      </c>
      <c r="D9" s="16"/>
      <c r="E9" s="113">
        <v>0</v>
      </c>
      <c r="F9" s="16"/>
      <c r="G9" s="113"/>
      <c r="H9" s="16"/>
      <c r="I9" s="113"/>
      <c r="K9" s="225"/>
      <c r="L9" s="99"/>
      <c r="M9" s="411"/>
      <c r="N9" s="411"/>
      <c r="O9" s="411"/>
    </row>
    <row r="10" spans="1:15" s="2" customFormat="1" ht="24.95" customHeight="1" x14ac:dyDescent="0.3">
      <c r="B10" s="8" t="s">
        <v>413</v>
      </c>
      <c r="C10" s="315"/>
      <c r="D10" s="316"/>
      <c r="E10" s="315"/>
      <c r="F10" s="316"/>
      <c r="G10" s="315"/>
      <c r="H10" s="316"/>
      <c r="I10" s="315"/>
      <c r="K10" s="225"/>
      <c r="L10" s="99"/>
      <c r="M10" s="411"/>
      <c r="N10" s="411"/>
      <c r="O10" s="411"/>
    </row>
    <row r="11" spans="1:15" s="2" customFormat="1" ht="35.1" customHeight="1" x14ac:dyDescent="0.3">
      <c r="B11" s="290" t="s">
        <v>766</v>
      </c>
      <c r="C11" s="113">
        <v>49190.48</v>
      </c>
      <c r="D11" s="16"/>
      <c r="E11" s="113">
        <v>54000</v>
      </c>
      <c r="F11" s="16"/>
      <c r="G11" s="113">
        <v>52000</v>
      </c>
      <c r="H11" s="16"/>
      <c r="I11" s="113">
        <v>56000</v>
      </c>
      <c r="K11" s="225">
        <v>0</v>
      </c>
      <c r="L11" s="99">
        <f t="shared" si="0"/>
        <v>0</v>
      </c>
      <c r="M11" s="411"/>
      <c r="N11" s="411"/>
      <c r="O11" s="411"/>
    </row>
    <row r="12" spans="1:15" s="2" customFormat="1" ht="30" customHeight="1" x14ac:dyDescent="0.3">
      <c r="B12" s="291" t="s">
        <v>428</v>
      </c>
      <c r="C12" s="113">
        <v>2323.04</v>
      </c>
      <c r="D12" s="16"/>
      <c r="E12" s="113">
        <v>40000</v>
      </c>
      <c r="F12" s="16"/>
      <c r="G12" s="113">
        <v>5000</v>
      </c>
      <c r="H12" s="16"/>
      <c r="I12" s="113">
        <v>5000</v>
      </c>
      <c r="K12" s="225"/>
      <c r="L12" s="99"/>
      <c r="M12" s="411"/>
      <c r="N12" s="411"/>
      <c r="O12" s="411"/>
    </row>
    <row r="13" spans="1:15" s="2" customFormat="1" ht="30" customHeight="1" x14ac:dyDescent="0.3">
      <c r="B13" s="10" t="s">
        <v>196</v>
      </c>
      <c r="C13" s="115">
        <v>7233.03</v>
      </c>
      <c r="D13" s="17"/>
      <c r="E13" s="115">
        <v>7500</v>
      </c>
      <c r="F13" s="17"/>
      <c r="G13" s="115">
        <v>7500</v>
      </c>
      <c r="H13" s="17"/>
      <c r="I13" s="115">
        <v>7500</v>
      </c>
      <c r="K13" s="225">
        <v>0</v>
      </c>
      <c r="L13" s="99">
        <f t="shared" si="0"/>
        <v>0</v>
      </c>
      <c r="M13" s="411"/>
      <c r="N13" s="411"/>
      <c r="O13" s="411"/>
    </row>
    <row r="14" spans="1:15" s="2" customFormat="1" ht="24.95" customHeight="1" x14ac:dyDescent="0.3">
      <c r="B14" s="10" t="s">
        <v>369</v>
      </c>
      <c r="C14" s="312"/>
      <c r="D14" s="314"/>
      <c r="E14" s="312"/>
      <c r="F14" s="314"/>
      <c r="G14" s="312"/>
      <c r="H14" s="314"/>
      <c r="I14" s="312"/>
      <c r="K14" s="229"/>
      <c r="L14" s="210"/>
      <c r="M14" s="411"/>
      <c r="N14" s="411"/>
      <c r="O14" s="411"/>
    </row>
    <row r="15" spans="1:15" s="2" customFormat="1" ht="30" customHeight="1" x14ac:dyDescent="0.3">
      <c r="B15" s="296" t="s">
        <v>475</v>
      </c>
      <c r="C15" s="115">
        <v>15294.04</v>
      </c>
      <c r="D15" s="17"/>
      <c r="E15" s="115">
        <v>15000</v>
      </c>
      <c r="F15" s="17"/>
      <c r="G15" s="115">
        <v>16000</v>
      </c>
      <c r="H15" s="17"/>
      <c r="I15" s="115">
        <v>16000</v>
      </c>
      <c r="K15" s="225"/>
      <c r="L15" s="99"/>
      <c r="M15" s="411"/>
      <c r="N15" s="411"/>
      <c r="O15" s="411"/>
    </row>
    <row r="16" spans="1:15" s="2" customFormat="1" ht="30" customHeight="1" x14ac:dyDescent="0.3">
      <c r="B16" s="296" t="s">
        <v>476</v>
      </c>
      <c r="C16" s="115">
        <v>7270.24</v>
      </c>
      <c r="D16" s="17"/>
      <c r="E16" s="115">
        <v>7700</v>
      </c>
      <c r="F16" s="17"/>
      <c r="G16" s="115">
        <v>7500</v>
      </c>
      <c r="H16" s="17"/>
      <c r="I16" s="115">
        <v>7800</v>
      </c>
      <c r="K16" s="225">
        <v>0</v>
      </c>
      <c r="L16" s="99">
        <f t="shared" ref="L16" si="1">K16/I16</f>
        <v>0</v>
      </c>
      <c r="M16" s="411"/>
      <c r="N16" s="411"/>
      <c r="O16" s="411"/>
    </row>
    <row r="17" spans="1:15" s="2" customFormat="1" ht="30" customHeight="1" x14ac:dyDescent="0.3">
      <c r="B17" s="296" t="s">
        <v>702</v>
      </c>
      <c r="C17" s="115">
        <v>3742.15</v>
      </c>
      <c r="D17" s="17"/>
      <c r="E17" s="115">
        <v>10000</v>
      </c>
      <c r="F17" s="17"/>
      <c r="G17" s="115">
        <v>5000</v>
      </c>
      <c r="H17" s="17"/>
      <c r="I17" s="115">
        <v>5000</v>
      </c>
      <c r="K17" s="225"/>
      <c r="L17" s="99"/>
      <c r="M17" s="411"/>
      <c r="N17" s="411"/>
      <c r="O17" s="411"/>
    </row>
    <row r="18" spans="1:15" s="2" customFormat="1" ht="30" customHeight="1" x14ac:dyDescent="0.3">
      <c r="B18" s="2" t="s">
        <v>441</v>
      </c>
      <c r="C18" s="115">
        <v>0</v>
      </c>
      <c r="D18" s="17"/>
      <c r="E18" s="115">
        <v>0</v>
      </c>
      <c r="F18" s="17"/>
      <c r="G18" s="115"/>
      <c r="H18" s="17"/>
      <c r="I18" s="115"/>
      <c r="K18" s="225"/>
      <c r="L18" s="99"/>
      <c r="M18" s="411"/>
      <c r="N18" s="411"/>
      <c r="O18" s="411"/>
    </row>
    <row r="19" spans="1:15" s="2" customFormat="1" ht="30" customHeight="1" x14ac:dyDescent="0.3">
      <c r="B19" s="10" t="s">
        <v>197</v>
      </c>
      <c r="C19" s="115">
        <v>33768.19</v>
      </c>
      <c r="D19" s="17"/>
      <c r="E19" s="115">
        <v>100000</v>
      </c>
      <c r="F19" s="17"/>
      <c r="G19" s="115">
        <v>40000</v>
      </c>
      <c r="H19" s="17"/>
      <c r="I19" s="115">
        <v>100000</v>
      </c>
      <c r="K19" s="225">
        <v>0</v>
      </c>
      <c r="L19" s="99">
        <f>K19/I19</f>
        <v>0</v>
      </c>
      <c r="M19" s="411"/>
      <c r="N19" s="411"/>
      <c r="O19" s="411"/>
    </row>
    <row r="20" spans="1:15" s="2" customFormat="1" ht="30" customHeight="1" x14ac:dyDescent="0.3">
      <c r="B20" s="10" t="s">
        <v>198</v>
      </c>
      <c r="C20" s="115">
        <v>2744.5</v>
      </c>
      <c r="D20" s="17"/>
      <c r="E20" s="115">
        <v>4000</v>
      </c>
      <c r="F20" s="17"/>
      <c r="G20" s="115">
        <v>4000</v>
      </c>
      <c r="H20" s="17"/>
      <c r="I20" s="115">
        <v>4000</v>
      </c>
      <c r="K20" s="225">
        <v>0</v>
      </c>
      <c r="L20" s="99">
        <f>K20/I20</f>
        <v>0</v>
      </c>
      <c r="M20" s="411"/>
      <c r="N20" s="411"/>
      <c r="O20" s="411"/>
    </row>
    <row r="21" spans="1:15" s="2" customFormat="1" ht="30" customHeight="1" x14ac:dyDescent="0.3">
      <c r="B21" s="10" t="s">
        <v>199</v>
      </c>
      <c r="C21" s="115">
        <v>647.88</v>
      </c>
      <c r="D21" s="17"/>
      <c r="E21" s="115">
        <v>2000</v>
      </c>
      <c r="F21" s="17"/>
      <c r="G21" s="115">
        <v>1500</v>
      </c>
      <c r="H21" s="17"/>
      <c r="I21" s="115">
        <v>1000</v>
      </c>
      <c r="K21" s="225">
        <v>0</v>
      </c>
      <c r="L21" s="99">
        <f>K21/I21</f>
        <v>0</v>
      </c>
      <c r="M21" s="411"/>
      <c r="N21" s="411"/>
      <c r="O21" s="411"/>
    </row>
    <row r="22" spans="1:15" s="2" customFormat="1" ht="24.95" customHeight="1" x14ac:dyDescent="0.3">
      <c r="B22" s="10" t="s">
        <v>314</v>
      </c>
      <c r="C22" s="312"/>
      <c r="D22" s="314"/>
      <c r="E22" s="312"/>
      <c r="F22" s="314"/>
      <c r="G22" s="312"/>
      <c r="H22" s="314"/>
      <c r="I22" s="312"/>
      <c r="K22" s="229"/>
      <c r="L22" s="210"/>
      <c r="M22" s="411"/>
      <c r="N22" s="411"/>
      <c r="O22" s="411"/>
    </row>
    <row r="23" spans="1:15" s="2" customFormat="1" ht="30" customHeight="1" x14ac:dyDescent="0.3">
      <c r="B23" s="296" t="s">
        <v>477</v>
      </c>
      <c r="C23" s="115">
        <v>890.8</v>
      </c>
      <c r="D23" s="17"/>
      <c r="E23" s="115">
        <v>1000</v>
      </c>
      <c r="F23" s="17"/>
      <c r="G23" s="115">
        <v>1200</v>
      </c>
      <c r="H23" s="17"/>
      <c r="I23" s="115">
        <v>1200</v>
      </c>
      <c r="K23" s="225">
        <v>0</v>
      </c>
      <c r="L23" s="99">
        <f>K23/I23</f>
        <v>0</v>
      </c>
      <c r="M23" s="411"/>
      <c r="N23" s="411"/>
      <c r="O23" s="411"/>
    </row>
    <row r="24" spans="1:15" s="2" customFormat="1" ht="30" customHeight="1" x14ac:dyDescent="0.3">
      <c r="B24" s="296" t="s">
        <v>478</v>
      </c>
      <c r="C24" s="115">
        <v>0</v>
      </c>
      <c r="D24" s="17"/>
      <c r="E24" s="115">
        <v>0</v>
      </c>
      <c r="F24" s="17"/>
      <c r="G24" s="115"/>
      <c r="H24" s="17"/>
      <c r="I24" s="115"/>
      <c r="K24" s="225">
        <v>0</v>
      </c>
      <c r="L24" s="99" t="e">
        <f>K24/I24</f>
        <v>#DIV/0!</v>
      </c>
      <c r="M24" s="411"/>
      <c r="N24" s="411"/>
      <c r="O24" s="411"/>
    </row>
    <row r="25" spans="1:15" s="2" customFormat="1" ht="30" customHeight="1" thickBot="1" x14ac:dyDescent="0.35">
      <c r="B25" s="8" t="s">
        <v>298</v>
      </c>
      <c r="C25" s="116">
        <v>2520</v>
      </c>
      <c r="D25" s="18"/>
      <c r="E25" s="116">
        <v>3000</v>
      </c>
      <c r="F25" s="18"/>
      <c r="G25" s="116">
        <v>2520</v>
      </c>
      <c r="H25" s="18"/>
      <c r="I25" s="116">
        <v>3000</v>
      </c>
      <c r="K25" s="226">
        <v>0</v>
      </c>
      <c r="L25" s="127">
        <f>K25/I25</f>
        <v>0</v>
      </c>
      <c r="M25" s="411"/>
      <c r="N25" s="411"/>
      <c r="O25" s="411"/>
    </row>
    <row r="26" spans="1:15" s="3" customFormat="1" ht="30" customHeight="1" x14ac:dyDescent="0.3">
      <c r="A26" s="600" t="s">
        <v>94</v>
      </c>
      <c r="B26" s="600"/>
      <c r="C26" s="166">
        <f>SUM(C7:C25)</f>
        <v>151413.63</v>
      </c>
      <c r="D26" s="25"/>
      <c r="E26" s="166">
        <f>SUM(E7:E25)</f>
        <v>284200</v>
      </c>
      <c r="F26" s="25"/>
      <c r="G26" s="166">
        <f>SUM(G7:G25)</f>
        <v>172220</v>
      </c>
      <c r="H26" s="25"/>
      <c r="I26" s="166">
        <f>IF(SUM(I7:I25)=0,"",SUM(I7:I25))</f>
        <v>296500</v>
      </c>
      <c r="K26" s="243">
        <f>SUM(K7:K25)</f>
        <v>0</v>
      </c>
      <c r="L26" s="208"/>
      <c r="M26" s="118"/>
      <c r="N26" s="118"/>
      <c r="O26" s="118"/>
    </row>
    <row r="27" spans="1:15" s="5" customFormat="1" ht="30" customHeight="1" thickBot="1" x14ac:dyDescent="0.35">
      <c r="B27" s="32" t="s">
        <v>91</v>
      </c>
      <c r="C27" s="119">
        <v>557289.05000000005</v>
      </c>
      <c r="D27" s="33"/>
      <c r="E27" s="119">
        <v>419780</v>
      </c>
      <c r="F27" s="33"/>
      <c r="G27" s="119">
        <v>649652</v>
      </c>
      <c r="H27" s="33"/>
      <c r="I27" s="119">
        <f>SUM('42bPrecinct #1-Receipts p-36'!I20,-I26)</f>
        <v>609152</v>
      </c>
      <c r="K27" s="238">
        <v>0</v>
      </c>
      <c r="L27" s="209"/>
      <c r="M27" s="118"/>
      <c r="N27" s="118"/>
      <c r="O27" s="118"/>
    </row>
    <row r="28" spans="1:15" s="5" customFormat="1" ht="50.1" customHeight="1" x14ac:dyDescent="0.3">
      <c r="A28" s="606" t="s">
        <v>95</v>
      </c>
      <c r="B28" s="606"/>
      <c r="C28" s="118">
        <f>SUM(C26:C27)</f>
        <v>708702.68</v>
      </c>
      <c r="D28" s="21"/>
      <c r="E28" s="118">
        <f>SUM(E26:E27)</f>
        <v>703980</v>
      </c>
      <c r="F28" s="21"/>
      <c r="G28" s="118">
        <f>SUM(G26:G27)</f>
        <v>821872</v>
      </c>
      <c r="H28" s="21"/>
      <c r="I28" s="118">
        <f>SUM(I26:I27)</f>
        <v>905652</v>
      </c>
      <c r="K28" s="227">
        <f>SUM(K26:K27)</f>
        <v>0</v>
      </c>
      <c r="M28" s="118"/>
      <c r="N28" s="118"/>
      <c r="O28" s="118"/>
    </row>
    <row r="30" spans="1:15" ht="30" customHeight="1" x14ac:dyDescent="0.3">
      <c r="E30" s="118"/>
    </row>
  </sheetData>
  <mergeCells count="5">
    <mergeCell ref="A2:I2"/>
    <mergeCell ref="A4:B4"/>
    <mergeCell ref="A26:B26"/>
    <mergeCell ref="A28:B28"/>
    <mergeCell ref="A6:B6"/>
  </mergeCells>
  <printOptions horizontalCentered="1"/>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Roman,Regular"&amp;16 37</oddFooter>
  </headerFooter>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9" tint="-0.249977111117893"/>
  </sheetPr>
  <dimension ref="A2:L22"/>
  <sheetViews>
    <sheetView zoomScale="70" zoomScaleNormal="70" workbookViewId="0">
      <selection activeCell="I19" sqref="I19"/>
    </sheetView>
  </sheetViews>
  <sheetFormatPr defaultColWidth="9.140625" defaultRowHeight="30" customHeight="1" x14ac:dyDescent="0.25"/>
  <cols>
    <col min="1" max="1" width="5.7109375" style="1" customWidth="1"/>
    <col min="2" max="2" width="55.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6384" width="9.140625" style="1"/>
  </cols>
  <sheetData>
    <row r="2" spans="1:12" ht="30" customHeight="1" thickBot="1" x14ac:dyDescent="0.4">
      <c r="A2" s="601" t="s">
        <v>96</v>
      </c>
      <c r="B2" s="601"/>
      <c r="C2" s="601"/>
      <c r="D2" s="601"/>
      <c r="E2" s="601"/>
      <c r="F2" s="601"/>
      <c r="G2" s="601"/>
      <c r="H2" s="601"/>
      <c r="I2" s="601"/>
      <c r="K2" s="38"/>
      <c r="L2" s="38"/>
    </row>
    <row r="3" spans="1:12" s="2" customFormat="1" ht="30" customHeight="1" x14ac:dyDescent="0.3"/>
    <row r="4" spans="1:12" s="3" customFormat="1" ht="30" customHeight="1" x14ac:dyDescent="0.3">
      <c r="A4" s="600" t="s">
        <v>3</v>
      </c>
      <c r="B4" s="600"/>
      <c r="C4" s="4" t="s">
        <v>0</v>
      </c>
      <c r="D4" s="22"/>
      <c r="E4" s="4" t="s">
        <v>1</v>
      </c>
      <c r="F4" s="22"/>
      <c r="G4" s="4" t="s">
        <v>2</v>
      </c>
      <c r="H4" s="22"/>
      <c r="I4" s="4" t="s">
        <v>1</v>
      </c>
      <c r="K4" s="74" t="s">
        <v>143</v>
      </c>
      <c r="L4" s="189" t="s">
        <v>361</v>
      </c>
    </row>
    <row r="5" spans="1:12" ht="30" customHeight="1" x14ac:dyDescent="0.3">
      <c r="A5" s="6"/>
      <c r="B5" s="6"/>
      <c r="C5" s="7">
        <v>2022</v>
      </c>
      <c r="D5" s="23"/>
      <c r="E5" s="7">
        <v>2023</v>
      </c>
      <c r="F5" s="23"/>
      <c r="G5" s="7">
        <v>2023</v>
      </c>
      <c r="H5" s="23"/>
      <c r="I5" s="7">
        <v>2024</v>
      </c>
      <c r="K5" s="73">
        <v>2020</v>
      </c>
      <c r="L5" s="194" t="s">
        <v>362</v>
      </c>
    </row>
    <row r="6" spans="1:12" ht="30" customHeight="1" x14ac:dyDescent="0.3">
      <c r="A6" s="600" t="s">
        <v>96</v>
      </c>
      <c r="B6" s="600"/>
      <c r="C6" s="45"/>
      <c r="D6" s="46"/>
      <c r="E6" s="45"/>
      <c r="F6" s="46"/>
      <c r="G6" s="45"/>
      <c r="H6" s="46"/>
      <c r="I6" s="45"/>
      <c r="K6" s="72"/>
      <c r="L6" s="184"/>
    </row>
    <row r="7" spans="1:12" s="2" customFormat="1" ht="30" customHeight="1" x14ac:dyDescent="0.3">
      <c r="B7" s="8" t="s">
        <v>340</v>
      </c>
      <c r="C7" s="113">
        <v>0</v>
      </c>
      <c r="D7" s="16"/>
      <c r="E7" s="113">
        <v>0</v>
      </c>
      <c r="F7" s="16"/>
      <c r="G7" s="113">
        <v>0</v>
      </c>
      <c r="H7" s="16"/>
      <c r="I7" s="113">
        <v>0</v>
      </c>
      <c r="K7" s="224">
        <v>0</v>
      </c>
      <c r="L7" s="77"/>
    </row>
    <row r="8" spans="1:12" s="2" customFormat="1" ht="30" customHeight="1" x14ac:dyDescent="0.3">
      <c r="B8" s="10" t="s">
        <v>341</v>
      </c>
      <c r="C8" s="115">
        <v>0</v>
      </c>
      <c r="D8" s="17"/>
      <c r="E8" s="115">
        <v>0</v>
      </c>
      <c r="F8" s="17"/>
      <c r="G8" s="115">
        <v>0</v>
      </c>
      <c r="H8" s="17"/>
      <c r="I8" s="115">
        <v>0</v>
      </c>
      <c r="K8" s="225">
        <v>0</v>
      </c>
      <c r="L8" s="100"/>
    </row>
    <row r="9" spans="1:12" s="2" customFormat="1" ht="30" customHeight="1" x14ac:dyDescent="0.3">
      <c r="A9" s="64"/>
      <c r="B9" s="10" t="s">
        <v>342</v>
      </c>
      <c r="C9" s="115">
        <v>5259.74</v>
      </c>
      <c r="D9" s="17"/>
      <c r="E9" s="115">
        <v>3500</v>
      </c>
      <c r="F9" s="17"/>
      <c r="G9" s="115">
        <v>3500</v>
      </c>
      <c r="H9" s="17"/>
      <c r="I9" s="115">
        <v>3500</v>
      </c>
      <c r="K9" s="225">
        <v>0</v>
      </c>
      <c r="L9" s="100"/>
    </row>
    <row r="10" spans="1:12" s="2" customFormat="1" ht="30" customHeight="1" x14ac:dyDescent="0.3">
      <c r="A10" s="64"/>
      <c r="B10" s="490" t="s">
        <v>805</v>
      </c>
      <c r="C10" s="115">
        <v>12483.08</v>
      </c>
      <c r="D10" s="17"/>
      <c r="E10" s="115"/>
      <c r="F10" s="17"/>
      <c r="G10" s="115"/>
      <c r="H10" s="17"/>
      <c r="I10" s="115"/>
      <c r="K10" s="225"/>
      <c r="L10" s="100"/>
    </row>
    <row r="11" spans="1:12" s="2" customFormat="1" ht="30" customHeight="1" x14ac:dyDescent="0.3">
      <c r="B11" s="10" t="s">
        <v>343</v>
      </c>
      <c r="C11" s="115">
        <v>71.12</v>
      </c>
      <c r="D11" s="17"/>
      <c r="E11" s="115">
        <v>0</v>
      </c>
      <c r="F11" s="17"/>
      <c r="G11" s="115">
        <v>0</v>
      </c>
      <c r="H11" s="17"/>
      <c r="I11" s="115">
        <v>0</v>
      </c>
      <c r="K11" s="225">
        <v>0</v>
      </c>
      <c r="L11" s="100"/>
    </row>
    <row r="12" spans="1:12" s="2" customFormat="1" ht="30" customHeight="1" x14ac:dyDescent="0.3">
      <c r="B12" s="10" t="s">
        <v>344</v>
      </c>
      <c r="C12" s="115">
        <v>2449.44</v>
      </c>
      <c r="D12" s="17"/>
      <c r="E12" s="115">
        <v>0</v>
      </c>
      <c r="F12" s="17"/>
      <c r="G12" s="115">
        <v>0</v>
      </c>
      <c r="H12" s="17"/>
      <c r="I12" s="115">
        <v>2500</v>
      </c>
      <c r="K12" s="225">
        <v>0</v>
      </c>
      <c r="L12" s="100"/>
    </row>
    <row r="13" spans="1:12" s="2" customFormat="1" ht="30" customHeight="1" x14ac:dyDescent="0.3">
      <c r="B13" s="10" t="s">
        <v>345</v>
      </c>
      <c r="C13" s="115">
        <v>1340</v>
      </c>
      <c r="D13" s="17"/>
      <c r="E13" s="115">
        <v>1000</v>
      </c>
      <c r="F13" s="17"/>
      <c r="G13" s="115">
        <v>1700</v>
      </c>
      <c r="H13" s="17"/>
      <c r="I13" s="115">
        <v>1000</v>
      </c>
      <c r="K13" s="225">
        <v>0</v>
      </c>
      <c r="L13" s="100"/>
    </row>
    <row r="14" spans="1:12" s="2" customFormat="1" ht="30" customHeight="1" x14ac:dyDescent="0.3">
      <c r="B14" s="10" t="s">
        <v>346</v>
      </c>
      <c r="C14" s="115">
        <v>0</v>
      </c>
      <c r="D14" s="17"/>
      <c r="E14" s="115">
        <v>0</v>
      </c>
      <c r="F14" s="17"/>
      <c r="G14" s="115">
        <v>0</v>
      </c>
      <c r="H14" s="17"/>
      <c r="I14" s="115">
        <v>0</v>
      </c>
      <c r="K14" s="225">
        <v>0</v>
      </c>
      <c r="L14" s="100"/>
    </row>
    <row r="15" spans="1:12" s="2" customFormat="1" ht="30" customHeight="1" x14ac:dyDescent="0.3">
      <c r="B15" s="10" t="s">
        <v>347</v>
      </c>
      <c r="C15" s="115">
        <v>0</v>
      </c>
      <c r="D15" s="17"/>
      <c r="E15" s="115">
        <v>0</v>
      </c>
      <c r="F15" s="17"/>
      <c r="G15" s="115">
        <v>138</v>
      </c>
      <c r="H15" s="17"/>
      <c r="I15" s="115">
        <v>0</v>
      </c>
      <c r="K15" s="225">
        <v>0</v>
      </c>
      <c r="L15" s="100"/>
    </row>
    <row r="16" spans="1:12" s="2" customFormat="1" ht="30" customHeight="1" x14ac:dyDescent="0.3">
      <c r="B16" s="10" t="s">
        <v>348</v>
      </c>
      <c r="C16" s="167">
        <v>0</v>
      </c>
      <c r="D16" s="41"/>
      <c r="E16" s="167">
        <v>0</v>
      </c>
      <c r="F16" s="41"/>
      <c r="G16" s="167">
        <v>0</v>
      </c>
      <c r="H16" s="41"/>
      <c r="I16" s="167">
        <v>0</v>
      </c>
      <c r="K16" s="225">
        <v>0</v>
      </c>
      <c r="L16" s="100"/>
    </row>
    <row r="17" spans="1:12" s="2" customFormat="1" ht="30" customHeight="1" x14ac:dyDescent="0.3">
      <c r="B17" s="10" t="s">
        <v>349</v>
      </c>
      <c r="C17" s="115">
        <v>0</v>
      </c>
      <c r="D17" s="17"/>
      <c r="E17" s="115">
        <v>0</v>
      </c>
      <c r="F17" s="17"/>
      <c r="G17" s="115">
        <v>4249</v>
      </c>
      <c r="H17" s="17"/>
      <c r="I17" s="115">
        <v>0</v>
      </c>
      <c r="K17" s="225">
        <v>0</v>
      </c>
      <c r="L17" s="100"/>
    </row>
    <row r="18" spans="1:12" s="2" customFormat="1" ht="30" customHeight="1" thickBot="1" x14ac:dyDescent="0.35">
      <c r="B18" s="8" t="s">
        <v>408</v>
      </c>
      <c r="C18" s="116">
        <v>250000</v>
      </c>
      <c r="D18" s="18"/>
      <c r="E18" s="116">
        <v>250000</v>
      </c>
      <c r="F18" s="18"/>
      <c r="G18" s="116">
        <v>250000</v>
      </c>
      <c r="H18" s="18"/>
      <c r="I18" s="116">
        <v>250000</v>
      </c>
      <c r="K18" s="226">
        <v>0</v>
      </c>
      <c r="L18" s="78"/>
    </row>
    <row r="19" spans="1:12" s="5" customFormat="1" ht="30" customHeight="1" x14ac:dyDescent="0.3">
      <c r="A19" s="600" t="s">
        <v>6</v>
      </c>
      <c r="B19" s="600"/>
      <c r="C19" s="166">
        <f>SUM(C7:C18)</f>
        <v>271603.38</v>
      </c>
      <c r="D19" s="25"/>
      <c r="E19" s="166">
        <f>SUM(E7:E18)</f>
        <v>254500</v>
      </c>
      <c r="F19" s="25"/>
      <c r="G19" s="166">
        <f>SUM(G7:G18)</f>
        <v>259587</v>
      </c>
      <c r="H19" s="25"/>
      <c r="I19" s="166">
        <f>SUM(I7:I18)</f>
        <v>257000</v>
      </c>
      <c r="K19" s="243">
        <f>SUM(K7:K18)</f>
        <v>0</v>
      </c>
      <c r="L19" s="192"/>
    </row>
    <row r="20" spans="1:12" s="5" customFormat="1" ht="30" customHeight="1" thickBot="1" x14ac:dyDescent="0.35">
      <c r="B20" s="32" t="s">
        <v>7</v>
      </c>
      <c r="C20" s="119">
        <v>510486.13</v>
      </c>
      <c r="D20" s="33"/>
      <c r="E20" s="119">
        <v>646755</v>
      </c>
      <c r="F20" s="33"/>
      <c r="G20" s="119">
        <v>615377.13</v>
      </c>
      <c r="H20" s="33"/>
      <c r="I20" s="119">
        <v>737844.13</v>
      </c>
      <c r="K20" s="238"/>
      <c r="L20" s="183"/>
    </row>
    <row r="21" spans="1:12" s="5" customFormat="1" ht="30" customHeight="1" x14ac:dyDescent="0.3">
      <c r="A21" s="600" t="s">
        <v>92</v>
      </c>
      <c r="B21" s="600"/>
      <c r="C21" s="118">
        <f>SUM(C19:C20)</f>
        <v>782089.51</v>
      </c>
      <c r="D21" s="21"/>
      <c r="E21" s="118">
        <f>SUM(E19:E20)</f>
        <v>901255</v>
      </c>
      <c r="F21" s="21"/>
      <c r="G21" s="118">
        <f>SUM(G19:G20)</f>
        <v>874964.13</v>
      </c>
      <c r="H21" s="21"/>
      <c r="I21" s="118">
        <f>SUM(I19:I20)</f>
        <v>994844.13</v>
      </c>
      <c r="K21" s="227">
        <f>SUM(K19:K20)</f>
        <v>0</v>
      </c>
      <c r="L21" s="84"/>
    </row>
    <row r="22" spans="1:12" ht="30" customHeight="1" x14ac:dyDescent="0.25">
      <c r="C22" s="31"/>
      <c r="E22" s="31"/>
      <c r="G22" s="31"/>
      <c r="I22" s="31"/>
    </row>
  </sheetData>
  <mergeCells count="5">
    <mergeCell ref="A2:I2"/>
    <mergeCell ref="A4:B4"/>
    <mergeCell ref="A19:B19"/>
    <mergeCell ref="A21:B21"/>
    <mergeCell ref="A6:B6"/>
  </mergeCells>
  <printOptions horizontalCentered="1"/>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Roman,Regular"&amp;16 38</oddFooter>
  </headerFooter>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9" tint="-0.249977111117893"/>
  </sheetPr>
  <dimension ref="A2:O28"/>
  <sheetViews>
    <sheetView topLeftCell="A16" zoomScale="80" zoomScaleNormal="80" workbookViewId="0">
      <selection activeCell="I27" sqref="I27"/>
    </sheetView>
  </sheetViews>
  <sheetFormatPr defaultColWidth="9.140625" defaultRowHeight="30" customHeight="1" x14ac:dyDescent="0.25"/>
  <cols>
    <col min="1" max="1" width="5.7109375" style="1" customWidth="1"/>
    <col min="2" max="2" width="55.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21" customWidth="1"/>
    <col min="16" max="16384" width="9.140625" style="1"/>
  </cols>
  <sheetData>
    <row r="2" spans="1:15" ht="30" customHeight="1" thickBot="1" x14ac:dyDescent="0.4">
      <c r="A2" s="601" t="s">
        <v>96</v>
      </c>
      <c r="B2" s="601"/>
      <c r="C2" s="601"/>
      <c r="D2" s="601"/>
      <c r="E2" s="601"/>
      <c r="F2" s="601"/>
      <c r="G2" s="601"/>
      <c r="H2" s="601"/>
      <c r="I2" s="601"/>
      <c r="K2" s="38"/>
      <c r="L2" s="38"/>
    </row>
    <row r="3" spans="1:15" s="2" customFormat="1" ht="30" customHeight="1" x14ac:dyDescent="0.3">
      <c r="M3" s="411"/>
      <c r="N3" s="411"/>
      <c r="O3" s="411"/>
    </row>
    <row r="4" spans="1:15" s="3" customFormat="1" ht="30" customHeight="1" x14ac:dyDescent="0.3">
      <c r="A4" s="600" t="s">
        <v>4</v>
      </c>
      <c r="B4" s="600"/>
      <c r="C4" s="4" t="s">
        <v>0</v>
      </c>
      <c r="D4" s="22"/>
      <c r="E4" s="4" t="s">
        <v>1</v>
      </c>
      <c r="F4" s="22"/>
      <c r="G4" s="4" t="s">
        <v>2</v>
      </c>
      <c r="H4" s="22"/>
      <c r="I4" s="4" t="s">
        <v>1</v>
      </c>
      <c r="K4" s="74" t="s">
        <v>143</v>
      </c>
      <c r="L4" s="6" t="s">
        <v>361</v>
      </c>
      <c r="M4" s="118"/>
      <c r="N4" s="118"/>
      <c r="O4" s="118"/>
    </row>
    <row r="5" spans="1:15" ht="30" customHeight="1" x14ac:dyDescent="0.3">
      <c r="A5" s="6"/>
      <c r="B5" s="6"/>
      <c r="C5" s="7">
        <v>2022</v>
      </c>
      <c r="D5" s="23"/>
      <c r="E5" s="7">
        <v>2023</v>
      </c>
      <c r="F5" s="23"/>
      <c r="G5" s="7">
        <v>2023</v>
      </c>
      <c r="H5" s="23"/>
      <c r="I5" s="7">
        <v>2024</v>
      </c>
      <c r="K5" s="73">
        <v>2020</v>
      </c>
      <c r="L5" s="201" t="s">
        <v>362</v>
      </c>
    </row>
    <row r="6" spans="1:15" ht="30" customHeight="1" x14ac:dyDescent="0.3">
      <c r="A6" s="600" t="s">
        <v>96</v>
      </c>
      <c r="B6" s="600"/>
      <c r="C6" s="6"/>
      <c r="D6" s="108"/>
      <c r="E6" s="6"/>
      <c r="F6" s="108"/>
      <c r="G6" s="6"/>
      <c r="H6" s="108"/>
      <c r="I6" s="6"/>
      <c r="K6" s="211"/>
      <c r="L6" s="59"/>
    </row>
    <row r="7" spans="1:15" s="2" customFormat="1" ht="30" customHeight="1" x14ac:dyDescent="0.3">
      <c r="B7" s="8" t="s">
        <v>200</v>
      </c>
      <c r="C7" s="113">
        <v>176252</v>
      </c>
      <c r="D7" s="16"/>
      <c r="E7" s="113">
        <v>50000</v>
      </c>
      <c r="F7" s="16"/>
      <c r="G7" s="113"/>
      <c r="H7" s="16"/>
      <c r="I7" s="113">
        <v>100000</v>
      </c>
      <c r="K7" s="224">
        <v>0</v>
      </c>
      <c r="L7" s="79">
        <f t="shared" ref="L7:L14" si="0">K7/I7</f>
        <v>0</v>
      </c>
      <c r="M7" s="411"/>
      <c r="N7" s="411"/>
      <c r="O7" s="411"/>
    </row>
    <row r="8" spans="1:15" s="2" customFormat="1" ht="30" customHeight="1" x14ac:dyDescent="0.3">
      <c r="B8" s="10" t="s">
        <v>701</v>
      </c>
      <c r="C8" s="115">
        <v>24776.2</v>
      </c>
      <c r="D8" s="17"/>
      <c r="E8" s="115">
        <v>54000</v>
      </c>
      <c r="F8" s="17"/>
      <c r="G8" s="115">
        <v>18000</v>
      </c>
      <c r="H8" s="17"/>
      <c r="I8" s="115">
        <v>30000</v>
      </c>
      <c r="K8" s="225">
        <v>0</v>
      </c>
      <c r="L8" s="99">
        <f t="shared" si="0"/>
        <v>0</v>
      </c>
      <c r="M8" s="411"/>
      <c r="N8" s="411"/>
      <c r="O8" s="411"/>
    </row>
    <row r="9" spans="1:15" s="2" customFormat="1" ht="30" customHeight="1" x14ac:dyDescent="0.3">
      <c r="B9" s="8" t="s">
        <v>495</v>
      </c>
      <c r="C9" s="113">
        <v>0</v>
      </c>
      <c r="D9" s="16"/>
      <c r="E9" s="113">
        <v>0</v>
      </c>
      <c r="F9" s="16"/>
      <c r="G9" s="113">
        <v>0</v>
      </c>
      <c r="H9" s="16"/>
      <c r="I9" s="113">
        <v>0</v>
      </c>
      <c r="K9" s="225"/>
      <c r="L9" s="99"/>
      <c r="M9" s="411"/>
      <c r="N9" s="411"/>
      <c r="O9" s="411"/>
    </row>
    <row r="10" spans="1:15" s="2" customFormat="1" ht="24.95" customHeight="1" x14ac:dyDescent="0.3">
      <c r="B10" s="8" t="s">
        <v>413</v>
      </c>
      <c r="C10" s="315"/>
      <c r="D10" s="316"/>
      <c r="E10" s="315"/>
      <c r="F10" s="316"/>
      <c r="G10" s="315"/>
      <c r="H10" s="316"/>
      <c r="I10" s="315"/>
      <c r="K10" s="225"/>
      <c r="L10" s="99"/>
      <c r="M10" s="411"/>
      <c r="N10" s="411"/>
      <c r="O10" s="411"/>
    </row>
    <row r="11" spans="1:15" s="2" customFormat="1" ht="34.9" customHeight="1" x14ac:dyDescent="0.3">
      <c r="B11" s="290" t="s">
        <v>767</v>
      </c>
      <c r="C11" s="113">
        <v>49830.400000000001</v>
      </c>
      <c r="D11" s="16"/>
      <c r="E11" s="113">
        <v>55000</v>
      </c>
      <c r="F11" s="16"/>
      <c r="G11" s="113">
        <v>52000</v>
      </c>
      <c r="H11" s="16"/>
      <c r="I11" s="113">
        <v>56000</v>
      </c>
      <c r="K11" s="225">
        <v>0</v>
      </c>
      <c r="L11" s="99">
        <f t="shared" si="0"/>
        <v>0</v>
      </c>
      <c r="M11" s="411"/>
      <c r="N11" s="411"/>
      <c r="O11" s="411"/>
    </row>
    <row r="12" spans="1:15" s="2" customFormat="1" ht="30" customHeight="1" x14ac:dyDescent="0.3">
      <c r="B12" s="291" t="s">
        <v>429</v>
      </c>
      <c r="C12" s="113">
        <v>0</v>
      </c>
      <c r="D12" s="16"/>
      <c r="E12" s="113">
        <v>0</v>
      </c>
      <c r="F12" s="16"/>
      <c r="G12" s="113">
        <v>0</v>
      </c>
      <c r="H12" s="16"/>
      <c r="I12" s="113">
        <v>0</v>
      </c>
      <c r="K12" s="225"/>
      <c r="L12" s="99"/>
      <c r="M12" s="411"/>
      <c r="N12" s="411"/>
      <c r="O12" s="411"/>
    </row>
    <row r="13" spans="1:15" s="2" customFormat="1" ht="30" customHeight="1" x14ac:dyDescent="0.3">
      <c r="B13" s="10" t="s">
        <v>97</v>
      </c>
      <c r="C13" s="115">
        <v>3000</v>
      </c>
      <c r="D13" s="17"/>
      <c r="E13" s="115">
        <v>4000</v>
      </c>
      <c r="F13" s="17"/>
      <c r="G13" s="115">
        <v>3000</v>
      </c>
      <c r="H13" s="17"/>
      <c r="I13" s="115">
        <v>0</v>
      </c>
      <c r="K13" s="225">
        <v>0</v>
      </c>
      <c r="L13" s="99" t="e">
        <f t="shared" si="0"/>
        <v>#DIV/0!</v>
      </c>
      <c r="M13" s="411"/>
      <c r="N13" s="411"/>
      <c r="O13" s="411"/>
    </row>
    <row r="14" spans="1:15" s="2" customFormat="1" ht="30" customHeight="1" x14ac:dyDescent="0.3">
      <c r="B14" s="10" t="s">
        <v>201</v>
      </c>
      <c r="C14" s="115">
        <v>14397.31</v>
      </c>
      <c r="D14" s="17"/>
      <c r="E14" s="115">
        <v>20000</v>
      </c>
      <c r="F14" s="17"/>
      <c r="G14" s="115">
        <v>15000</v>
      </c>
      <c r="H14" s="17"/>
      <c r="I14" s="115">
        <v>20000</v>
      </c>
      <c r="K14" s="225">
        <v>0</v>
      </c>
      <c r="L14" s="99">
        <f t="shared" si="0"/>
        <v>0</v>
      </c>
      <c r="M14" s="411"/>
      <c r="N14" s="411"/>
      <c r="O14" s="411"/>
    </row>
    <row r="15" spans="1:15" s="2" customFormat="1" ht="24.95" customHeight="1" x14ac:dyDescent="0.3">
      <c r="B15" s="8" t="s">
        <v>369</v>
      </c>
      <c r="C15" s="315"/>
      <c r="D15" s="316"/>
      <c r="E15" s="315"/>
      <c r="F15" s="316"/>
      <c r="G15" s="315"/>
      <c r="H15" s="316"/>
      <c r="I15" s="315"/>
      <c r="K15" s="229"/>
      <c r="L15" s="210"/>
      <c r="M15" s="411"/>
      <c r="N15" s="411"/>
      <c r="O15" s="411"/>
    </row>
    <row r="16" spans="1:15" s="2" customFormat="1" ht="30" customHeight="1" x14ac:dyDescent="0.3">
      <c r="B16" s="293" t="s">
        <v>479</v>
      </c>
      <c r="C16" s="113">
        <v>15294.04</v>
      </c>
      <c r="D16" s="16"/>
      <c r="E16" s="113">
        <v>15000</v>
      </c>
      <c r="F16" s="16"/>
      <c r="G16" s="113">
        <v>15300</v>
      </c>
      <c r="H16" s="16"/>
      <c r="I16" s="113">
        <v>15500</v>
      </c>
      <c r="K16" s="225">
        <v>0</v>
      </c>
      <c r="L16" s="99"/>
      <c r="M16" s="411"/>
      <c r="N16" s="411"/>
      <c r="O16" s="411"/>
    </row>
    <row r="17" spans="1:15" s="2" customFormat="1" ht="30" customHeight="1" x14ac:dyDescent="0.3">
      <c r="B17" s="293" t="s">
        <v>480</v>
      </c>
      <c r="C17" s="113">
        <v>7364.96</v>
      </c>
      <c r="D17" s="16"/>
      <c r="E17" s="113">
        <v>7700</v>
      </c>
      <c r="F17" s="16"/>
      <c r="G17" s="113">
        <v>7500</v>
      </c>
      <c r="H17" s="16"/>
      <c r="I17" s="113">
        <v>7500</v>
      </c>
      <c r="K17" s="225">
        <v>0</v>
      </c>
      <c r="L17" s="99"/>
      <c r="M17" s="411"/>
      <c r="N17" s="411"/>
      <c r="O17" s="411"/>
    </row>
    <row r="18" spans="1:15" s="2" customFormat="1" ht="30" customHeight="1" x14ac:dyDescent="0.3">
      <c r="B18" s="293" t="s">
        <v>703</v>
      </c>
      <c r="C18" s="113">
        <v>3769.8</v>
      </c>
      <c r="D18" s="16"/>
      <c r="E18" s="113">
        <v>4200</v>
      </c>
      <c r="F18" s="16"/>
      <c r="G18" s="113">
        <v>4000</v>
      </c>
      <c r="H18" s="16"/>
      <c r="I18" s="113">
        <v>4000</v>
      </c>
      <c r="K18" s="225">
        <v>0</v>
      </c>
      <c r="L18" s="99"/>
      <c r="M18" s="411"/>
      <c r="N18" s="411"/>
      <c r="O18" s="411"/>
    </row>
    <row r="19" spans="1:15" s="2" customFormat="1" ht="30" customHeight="1" x14ac:dyDescent="0.3">
      <c r="B19" s="8" t="s">
        <v>440</v>
      </c>
      <c r="C19" s="113">
        <v>0</v>
      </c>
      <c r="D19" s="16"/>
      <c r="E19" s="113">
        <v>0</v>
      </c>
      <c r="F19" s="16"/>
      <c r="G19" s="113">
        <v>0</v>
      </c>
      <c r="H19" s="16"/>
      <c r="I19" s="113">
        <v>0</v>
      </c>
      <c r="K19" s="231"/>
      <c r="L19" s="99"/>
      <c r="M19" s="411"/>
      <c r="N19" s="411"/>
      <c r="O19" s="411"/>
    </row>
    <row r="20" spans="1:15" s="2" customFormat="1" ht="30" customHeight="1" x14ac:dyDescent="0.3">
      <c r="B20" s="10" t="s">
        <v>202</v>
      </c>
      <c r="C20" s="115">
        <v>8236.5</v>
      </c>
      <c r="D20" s="17"/>
      <c r="E20" s="115">
        <v>15000</v>
      </c>
      <c r="F20" s="17"/>
      <c r="G20" s="115">
        <v>15000</v>
      </c>
      <c r="H20" s="17"/>
      <c r="I20" s="115">
        <v>15000</v>
      </c>
      <c r="K20" s="231">
        <v>0</v>
      </c>
      <c r="L20" s="99">
        <f>K20/I20</f>
        <v>0</v>
      </c>
      <c r="M20" s="411"/>
      <c r="N20" s="411"/>
      <c r="O20" s="411"/>
    </row>
    <row r="21" spans="1:15" s="2" customFormat="1" ht="30" customHeight="1" x14ac:dyDescent="0.3">
      <c r="B21" s="10" t="s">
        <v>203</v>
      </c>
      <c r="C21" s="115">
        <v>561</v>
      </c>
      <c r="D21" s="17"/>
      <c r="E21" s="115">
        <v>6000</v>
      </c>
      <c r="F21" s="17"/>
      <c r="G21" s="115">
        <v>3000</v>
      </c>
      <c r="H21" s="17"/>
      <c r="I21" s="115">
        <v>6000</v>
      </c>
      <c r="K21" s="231"/>
      <c r="L21" s="99"/>
      <c r="M21" s="411"/>
      <c r="N21" s="411"/>
      <c r="O21" s="411"/>
    </row>
    <row r="22" spans="1:15" s="2" customFormat="1" ht="30" customHeight="1" x14ac:dyDescent="0.3">
      <c r="B22" s="10" t="s">
        <v>204</v>
      </c>
      <c r="C22" s="115">
        <v>703.18</v>
      </c>
      <c r="D22" s="17"/>
      <c r="E22" s="115">
        <v>1000</v>
      </c>
      <c r="F22" s="17"/>
      <c r="G22" s="115">
        <v>1000</v>
      </c>
      <c r="H22" s="17"/>
      <c r="I22" s="115">
        <v>1000</v>
      </c>
      <c r="K22" s="225">
        <v>0</v>
      </c>
      <c r="L22" s="99">
        <f t="shared" ref="L22:L25" si="1">K22/I22</f>
        <v>0</v>
      </c>
      <c r="M22" s="411"/>
      <c r="N22" s="411"/>
      <c r="O22" s="411"/>
    </row>
    <row r="23" spans="1:15" s="2" customFormat="1" ht="24.95" customHeight="1" x14ac:dyDescent="0.3">
      <c r="B23" s="10" t="s">
        <v>314</v>
      </c>
      <c r="C23" s="312"/>
      <c r="D23" s="314"/>
      <c r="E23" s="312"/>
      <c r="F23" s="314"/>
      <c r="G23" s="312"/>
      <c r="H23" s="314"/>
      <c r="I23" s="312"/>
      <c r="K23" s="229"/>
      <c r="L23" s="210"/>
      <c r="M23" s="411"/>
      <c r="N23" s="411"/>
      <c r="O23" s="411"/>
    </row>
    <row r="24" spans="1:15" s="2" customFormat="1" ht="30" customHeight="1" x14ac:dyDescent="0.3">
      <c r="B24" s="296" t="s">
        <v>481</v>
      </c>
      <c r="C24" s="115">
        <v>675.31</v>
      </c>
      <c r="D24" s="17"/>
      <c r="E24" s="115">
        <v>1000</v>
      </c>
      <c r="F24" s="17"/>
      <c r="G24" s="115">
        <v>800</v>
      </c>
      <c r="H24" s="17"/>
      <c r="I24" s="115">
        <v>1000</v>
      </c>
      <c r="K24" s="231">
        <v>0</v>
      </c>
      <c r="L24" s="213">
        <f t="shared" si="1"/>
        <v>0</v>
      </c>
      <c r="M24" s="411"/>
      <c r="N24" s="411"/>
      <c r="O24" s="411"/>
    </row>
    <row r="25" spans="1:15" s="2" customFormat="1" ht="30" customHeight="1" thickBot="1" x14ac:dyDescent="0.35">
      <c r="B25" s="10" t="s">
        <v>301</v>
      </c>
      <c r="C25" s="172">
        <v>2520</v>
      </c>
      <c r="D25" s="30"/>
      <c r="E25" s="172">
        <v>3000</v>
      </c>
      <c r="F25" s="30"/>
      <c r="G25" s="172">
        <v>2520</v>
      </c>
      <c r="H25" s="30"/>
      <c r="I25" s="172">
        <v>3000</v>
      </c>
      <c r="K25" s="226">
        <v>0</v>
      </c>
      <c r="L25" s="127">
        <f t="shared" si="1"/>
        <v>0</v>
      </c>
      <c r="M25" s="411"/>
      <c r="N25" s="411"/>
      <c r="O25" s="411"/>
    </row>
    <row r="26" spans="1:15" ht="30" customHeight="1" x14ac:dyDescent="0.3">
      <c r="A26" s="600" t="s">
        <v>94</v>
      </c>
      <c r="B26" s="600"/>
      <c r="C26" s="160">
        <f>SUM(C7:C25)</f>
        <v>307380.7</v>
      </c>
      <c r="D26" s="19"/>
      <c r="E26" s="160">
        <f>SUM(E7:E25)</f>
        <v>235900</v>
      </c>
      <c r="F26" s="19"/>
      <c r="G26" s="160">
        <f>SUM(G7:G25)</f>
        <v>137120</v>
      </c>
      <c r="H26" s="19"/>
      <c r="I26" s="160">
        <f>SUM(I7:I25)</f>
        <v>259000</v>
      </c>
      <c r="K26" s="243">
        <f>SUM(K7:K25)</f>
        <v>0</v>
      </c>
      <c r="L26" s="71"/>
    </row>
    <row r="27" spans="1:15" s="5" customFormat="1" ht="30" customHeight="1" thickBot="1" x14ac:dyDescent="0.35">
      <c r="B27" s="32" t="s">
        <v>91</v>
      </c>
      <c r="C27" s="119">
        <v>615377.13</v>
      </c>
      <c r="D27" s="33"/>
      <c r="E27" s="119">
        <v>665835</v>
      </c>
      <c r="F27" s="33"/>
      <c r="G27" s="119">
        <v>737844.13</v>
      </c>
      <c r="H27" s="33"/>
      <c r="I27" s="119">
        <f>SUM('44bPrecinct #2-Receipts p-38'!I21,-I26)</f>
        <v>735844.13</v>
      </c>
      <c r="K27" s="238">
        <v>0</v>
      </c>
      <c r="L27" s="183"/>
      <c r="M27" s="118"/>
      <c r="N27" s="118"/>
      <c r="O27" s="118"/>
    </row>
    <row r="28" spans="1:15" s="5" customFormat="1" ht="50.1" customHeight="1" x14ac:dyDescent="0.3">
      <c r="A28" s="606" t="s">
        <v>139</v>
      </c>
      <c r="B28" s="606"/>
      <c r="C28" s="118">
        <f>SUM(C26+C27)</f>
        <v>922757.83000000007</v>
      </c>
      <c r="D28" s="21"/>
      <c r="E28" s="118">
        <f>SUM(E26+E27)</f>
        <v>901735</v>
      </c>
      <c r="F28" s="21"/>
      <c r="G28" s="118">
        <f>SUM(G26+G27)</f>
        <v>874964.13</v>
      </c>
      <c r="H28" s="21"/>
      <c r="I28" s="118">
        <f>IF(SUM(I26:I27)=0,"",SUM(I26:I27))</f>
        <v>994844.13</v>
      </c>
      <c r="K28" s="227">
        <f>SUM(K26:K27)</f>
        <v>0</v>
      </c>
      <c r="L28" s="84"/>
      <c r="M28" s="118"/>
      <c r="N28" s="118"/>
      <c r="O28" s="118"/>
    </row>
  </sheetData>
  <mergeCells count="5">
    <mergeCell ref="A2:I2"/>
    <mergeCell ref="A4:B4"/>
    <mergeCell ref="A26:B26"/>
    <mergeCell ref="A28:B28"/>
    <mergeCell ref="A6:B6"/>
  </mergeCells>
  <printOptions horizontalCentered="1"/>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Roman,Regular"&amp;16 39</oddFooter>
  </headerFooter>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tint="-0.249977111117893"/>
  </sheetPr>
  <dimension ref="A2:L20"/>
  <sheetViews>
    <sheetView topLeftCell="A4" zoomScale="60" zoomScaleNormal="60" workbookViewId="0">
      <selection activeCell="I18" sqref="I18"/>
    </sheetView>
  </sheetViews>
  <sheetFormatPr defaultColWidth="9.140625" defaultRowHeight="30" customHeight="1" x14ac:dyDescent="0.25"/>
  <cols>
    <col min="1" max="1" width="5.7109375" style="1" customWidth="1"/>
    <col min="2" max="2" width="55.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6384" width="9.140625" style="1"/>
  </cols>
  <sheetData>
    <row r="2" spans="1:12" ht="30" customHeight="1" thickBot="1" x14ac:dyDescent="0.4">
      <c r="A2" s="601" t="s">
        <v>98</v>
      </c>
      <c r="B2" s="601"/>
      <c r="C2" s="601"/>
      <c r="D2" s="601"/>
      <c r="E2" s="601"/>
      <c r="F2" s="601"/>
      <c r="G2" s="601"/>
      <c r="H2" s="601"/>
      <c r="I2" s="601"/>
      <c r="K2" s="38"/>
      <c r="L2" s="38"/>
    </row>
    <row r="3" spans="1:12" s="2" customFormat="1" ht="30" customHeight="1" x14ac:dyDescent="0.3"/>
    <row r="4" spans="1:12" s="3" customFormat="1" ht="30" customHeight="1" x14ac:dyDescent="0.3">
      <c r="A4" s="600" t="s">
        <v>3</v>
      </c>
      <c r="B4" s="600"/>
      <c r="C4" s="4" t="s">
        <v>0</v>
      </c>
      <c r="D4" s="22"/>
      <c r="E4" s="4" t="s">
        <v>1</v>
      </c>
      <c r="F4" s="22"/>
      <c r="G4" s="4" t="s">
        <v>2</v>
      </c>
      <c r="H4" s="22"/>
      <c r="I4" s="4" t="s">
        <v>1</v>
      </c>
      <c r="K4" s="74" t="s">
        <v>143</v>
      </c>
      <c r="L4" s="189" t="s">
        <v>361</v>
      </c>
    </row>
    <row r="5" spans="1:12" ht="30" customHeight="1" x14ac:dyDescent="0.3">
      <c r="A5" s="6"/>
      <c r="B5" s="6"/>
      <c r="C5" s="7">
        <v>2022</v>
      </c>
      <c r="D5" s="23"/>
      <c r="E5" s="7">
        <v>2023</v>
      </c>
      <c r="F5" s="23"/>
      <c r="G5" s="7">
        <v>2023</v>
      </c>
      <c r="H5" s="23"/>
      <c r="I5" s="7">
        <v>2024</v>
      </c>
      <c r="K5" s="73">
        <v>2020</v>
      </c>
      <c r="L5" s="194" t="s">
        <v>362</v>
      </c>
    </row>
    <row r="6" spans="1:12" ht="30" customHeight="1" x14ac:dyDescent="0.3">
      <c r="A6" s="600" t="s">
        <v>98</v>
      </c>
      <c r="B6" s="600"/>
      <c r="C6" s="45"/>
      <c r="D6" s="46"/>
      <c r="E6" s="45"/>
      <c r="F6" s="46"/>
      <c r="G6" s="45"/>
      <c r="H6" s="46"/>
      <c r="I6" s="45"/>
      <c r="K6" s="72"/>
      <c r="L6" s="184"/>
    </row>
    <row r="7" spans="1:12" s="2" customFormat="1" ht="30" customHeight="1" x14ac:dyDescent="0.3">
      <c r="A7" s="34"/>
      <c r="B7" s="35" t="s">
        <v>496</v>
      </c>
      <c r="C7" s="265">
        <v>0</v>
      </c>
      <c r="D7" s="305"/>
      <c r="E7" s="265">
        <v>0</v>
      </c>
      <c r="F7" s="305"/>
      <c r="G7" s="265">
        <v>0</v>
      </c>
      <c r="H7" s="305"/>
      <c r="I7" s="265">
        <v>0</v>
      </c>
      <c r="K7" s="76"/>
      <c r="L7" s="207"/>
    </row>
    <row r="8" spans="1:12" s="2" customFormat="1" ht="30" customHeight="1" x14ac:dyDescent="0.3">
      <c r="B8" s="8" t="s">
        <v>332</v>
      </c>
      <c r="C8" s="114">
        <v>0</v>
      </c>
      <c r="D8" s="28"/>
      <c r="E8" s="114">
        <v>0</v>
      </c>
      <c r="F8" s="28"/>
      <c r="G8" s="114">
        <v>0</v>
      </c>
      <c r="H8" s="28"/>
      <c r="I8" s="114">
        <v>0</v>
      </c>
      <c r="K8" s="224">
        <v>0</v>
      </c>
      <c r="L8" s="77"/>
    </row>
    <row r="9" spans="1:12" s="2" customFormat="1" ht="30" customHeight="1" x14ac:dyDescent="0.3">
      <c r="A9" s="64"/>
      <c r="B9" s="10" t="s">
        <v>333</v>
      </c>
      <c r="C9" s="115">
        <v>5259.72</v>
      </c>
      <c r="D9" s="17"/>
      <c r="E9" s="115">
        <v>3500</v>
      </c>
      <c r="F9" s="17"/>
      <c r="G9" s="115">
        <v>3500</v>
      </c>
      <c r="H9" s="17"/>
      <c r="I9" s="115">
        <v>3500</v>
      </c>
      <c r="K9" s="225">
        <v>0</v>
      </c>
      <c r="L9" s="100"/>
    </row>
    <row r="10" spans="1:12" s="2" customFormat="1" ht="30" customHeight="1" x14ac:dyDescent="0.3">
      <c r="A10" s="64"/>
      <c r="B10" s="490" t="s">
        <v>805</v>
      </c>
      <c r="C10" s="115">
        <v>12363.89</v>
      </c>
      <c r="D10" s="17"/>
      <c r="E10" s="115">
        <v>0</v>
      </c>
      <c r="F10" s="17"/>
      <c r="G10" s="115">
        <v>22514.15</v>
      </c>
      <c r="H10" s="17"/>
      <c r="I10" s="115">
        <v>0</v>
      </c>
      <c r="K10" s="225"/>
      <c r="L10" s="100"/>
    </row>
    <row r="11" spans="1:12" s="2" customFormat="1" ht="30" customHeight="1" x14ac:dyDescent="0.3">
      <c r="B11" s="10" t="s">
        <v>334</v>
      </c>
      <c r="C11" s="115">
        <v>1017.48</v>
      </c>
      <c r="D11" s="17"/>
      <c r="E11" s="115">
        <v>0</v>
      </c>
      <c r="F11" s="17"/>
      <c r="G11" s="115">
        <v>0</v>
      </c>
      <c r="H11" s="17"/>
      <c r="I11" s="115">
        <v>0</v>
      </c>
      <c r="K11" s="225">
        <v>0</v>
      </c>
      <c r="L11" s="100"/>
    </row>
    <row r="12" spans="1:12" s="2" customFormat="1" ht="30" customHeight="1" x14ac:dyDescent="0.3">
      <c r="B12" s="10" t="s">
        <v>335</v>
      </c>
      <c r="C12" s="115">
        <v>2449.44</v>
      </c>
      <c r="D12" s="17"/>
      <c r="E12" s="115">
        <v>0</v>
      </c>
      <c r="F12" s="17"/>
      <c r="G12" s="115">
        <v>0</v>
      </c>
      <c r="H12" s="17"/>
      <c r="I12" s="115">
        <v>2500</v>
      </c>
      <c r="K12" s="225">
        <v>0</v>
      </c>
      <c r="L12" s="100"/>
    </row>
    <row r="13" spans="1:12" s="2" customFormat="1" ht="30" customHeight="1" x14ac:dyDescent="0.3">
      <c r="B13" s="10" t="s">
        <v>336</v>
      </c>
      <c r="C13" s="115">
        <v>580</v>
      </c>
      <c r="D13" s="17"/>
      <c r="E13" s="115">
        <v>0</v>
      </c>
      <c r="F13" s="17"/>
      <c r="G13" s="115">
        <v>0</v>
      </c>
      <c r="H13" s="17"/>
      <c r="I13" s="115">
        <v>0</v>
      </c>
      <c r="K13" s="225">
        <v>0</v>
      </c>
      <c r="L13" s="100"/>
    </row>
    <row r="14" spans="1:12" s="2" customFormat="1" ht="30" customHeight="1" x14ac:dyDescent="0.3">
      <c r="B14" s="2" t="s">
        <v>337</v>
      </c>
      <c r="C14" s="114">
        <v>0</v>
      </c>
      <c r="E14" s="168">
        <v>0</v>
      </c>
      <c r="G14" s="168">
        <v>0</v>
      </c>
      <c r="I14" s="168">
        <v>0</v>
      </c>
      <c r="K14" s="225">
        <v>0</v>
      </c>
      <c r="L14" s="100"/>
    </row>
    <row r="15" spans="1:12" s="2" customFormat="1" ht="30" customHeight="1" x14ac:dyDescent="0.3">
      <c r="B15" s="10" t="s">
        <v>338</v>
      </c>
      <c r="C15" s="115">
        <v>0</v>
      </c>
      <c r="D15" s="17"/>
      <c r="E15" s="115">
        <v>0</v>
      </c>
      <c r="F15" s="17"/>
      <c r="G15" s="115">
        <v>800</v>
      </c>
      <c r="H15" s="17"/>
      <c r="I15" s="115">
        <v>0</v>
      </c>
      <c r="K15" s="225">
        <v>0</v>
      </c>
      <c r="L15" s="100"/>
    </row>
    <row r="16" spans="1:12" s="2" customFormat="1" ht="30" customHeight="1" x14ac:dyDescent="0.3">
      <c r="B16" s="10" t="s">
        <v>339</v>
      </c>
      <c r="C16" s="115">
        <v>0</v>
      </c>
      <c r="D16" s="17"/>
      <c r="E16" s="115">
        <v>0</v>
      </c>
      <c r="F16" s="17"/>
      <c r="G16" s="115">
        <v>14100</v>
      </c>
      <c r="H16" s="17"/>
      <c r="I16" s="115">
        <v>0</v>
      </c>
      <c r="K16" s="225">
        <v>0</v>
      </c>
      <c r="L16" s="100"/>
    </row>
    <row r="17" spans="1:12" s="2" customFormat="1" ht="30" customHeight="1" thickBot="1" x14ac:dyDescent="0.35">
      <c r="B17" s="8" t="s">
        <v>409</v>
      </c>
      <c r="C17" s="172">
        <v>250000</v>
      </c>
      <c r="D17" s="30"/>
      <c r="E17" s="172">
        <v>250000</v>
      </c>
      <c r="F17" s="30"/>
      <c r="G17" s="172">
        <v>250000</v>
      </c>
      <c r="H17" s="30"/>
      <c r="I17" s="172">
        <v>250000</v>
      </c>
      <c r="K17" s="226">
        <v>0</v>
      </c>
      <c r="L17" s="78"/>
    </row>
    <row r="18" spans="1:12" s="5" customFormat="1" ht="30" customHeight="1" x14ac:dyDescent="0.3">
      <c r="A18" s="600" t="s">
        <v>99</v>
      </c>
      <c r="B18" s="600"/>
      <c r="C18" s="166">
        <f>SUM(C7:C17)</f>
        <v>271670.53000000003</v>
      </c>
      <c r="D18" s="25"/>
      <c r="E18" s="166">
        <f>SUM(E7:E17)</f>
        <v>253500</v>
      </c>
      <c r="F18" s="25"/>
      <c r="G18" s="166">
        <f>SUM(G7:G17)</f>
        <v>290914.15000000002</v>
      </c>
      <c r="H18" s="25"/>
      <c r="I18" s="166">
        <f>SUM(I7:I17)</f>
        <v>256000</v>
      </c>
      <c r="K18" s="243">
        <f>SUM(K8:K17)</f>
        <v>0</v>
      </c>
      <c r="L18" s="192"/>
    </row>
    <row r="19" spans="1:12" s="5" customFormat="1" ht="30" customHeight="1" thickBot="1" x14ac:dyDescent="0.35">
      <c r="B19" s="32" t="s">
        <v>7</v>
      </c>
      <c r="C19" s="119">
        <v>526663.68000000005</v>
      </c>
      <c r="D19" s="33"/>
      <c r="E19" s="119">
        <v>490594</v>
      </c>
      <c r="F19" s="33"/>
      <c r="G19" s="119">
        <v>490594</v>
      </c>
      <c r="H19" s="33"/>
      <c r="I19" s="119">
        <v>540774</v>
      </c>
      <c r="K19" s="238">
        <v>0</v>
      </c>
      <c r="L19" s="183"/>
    </row>
    <row r="20" spans="1:12" s="5" customFormat="1" ht="30" customHeight="1" x14ac:dyDescent="0.3">
      <c r="A20" s="600" t="s">
        <v>92</v>
      </c>
      <c r="B20" s="600"/>
      <c r="C20" s="118">
        <f>SUM(C18:C19)</f>
        <v>798334.21000000008</v>
      </c>
      <c r="D20" s="21"/>
      <c r="E20" s="118">
        <f>SUM(E18:E19)</f>
        <v>744094</v>
      </c>
      <c r="F20" s="21"/>
      <c r="G20" s="118">
        <f>SUM(G18:G19)</f>
        <v>781508.15</v>
      </c>
      <c r="H20" s="21"/>
      <c r="I20" s="118">
        <f>SUM(I18:I19)</f>
        <v>796774</v>
      </c>
      <c r="K20" s="227">
        <f>SUM(K18:K19)</f>
        <v>0</v>
      </c>
      <c r="L20" s="84"/>
    </row>
  </sheetData>
  <mergeCells count="5">
    <mergeCell ref="A2:I2"/>
    <mergeCell ref="A4:B4"/>
    <mergeCell ref="A18:B18"/>
    <mergeCell ref="A20:B20"/>
    <mergeCell ref="A6:B6"/>
  </mergeCells>
  <printOptions horizontalCentered="1"/>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Roman,Regular"&amp;14 &amp;16 40</oddFooter>
  </headerFooter>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9" tint="-0.249977111117893"/>
  </sheetPr>
  <dimension ref="A2:O27"/>
  <sheetViews>
    <sheetView topLeftCell="A7" zoomScale="80" zoomScaleNormal="80" workbookViewId="0">
      <selection activeCell="B11" sqref="B11"/>
    </sheetView>
  </sheetViews>
  <sheetFormatPr defaultColWidth="9.140625" defaultRowHeight="30" customHeight="1" x14ac:dyDescent="0.25"/>
  <cols>
    <col min="1" max="1" width="5.7109375" style="1" customWidth="1"/>
    <col min="2" max="2" width="55.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21" customWidth="1"/>
    <col min="16" max="16384" width="9.140625" style="1"/>
  </cols>
  <sheetData>
    <row r="2" spans="1:15" ht="30" customHeight="1" thickBot="1" x14ac:dyDescent="0.4">
      <c r="A2" s="601" t="s">
        <v>98</v>
      </c>
      <c r="B2" s="601"/>
      <c r="C2" s="601"/>
      <c r="D2" s="601"/>
      <c r="E2" s="601"/>
      <c r="F2" s="601"/>
      <c r="G2" s="601"/>
      <c r="H2" s="601"/>
      <c r="I2" s="601"/>
      <c r="K2" s="38"/>
      <c r="L2" s="38"/>
    </row>
    <row r="3" spans="1:15" s="2" customFormat="1" ht="30" customHeight="1" x14ac:dyDescent="0.3">
      <c r="M3" s="411"/>
      <c r="N3" s="411"/>
      <c r="O3" s="411"/>
    </row>
    <row r="4" spans="1:15" s="3" customFormat="1" ht="30" customHeight="1" x14ac:dyDescent="0.3">
      <c r="A4" s="600" t="s">
        <v>4</v>
      </c>
      <c r="B4" s="600"/>
      <c r="C4" s="4" t="s">
        <v>0</v>
      </c>
      <c r="D4" s="22"/>
      <c r="E4" s="4" t="s">
        <v>1</v>
      </c>
      <c r="F4" s="22"/>
      <c r="G4" s="4" t="s">
        <v>2</v>
      </c>
      <c r="H4" s="22"/>
      <c r="I4" s="4" t="s">
        <v>1</v>
      </c>
      <c r="K4" s="74" t="s">
        <v>143</v>
      </c>
      <c r="L4" s="6" t="s">
        <v>361</v>
      </c>
      <c r="M4" s="118"/>
      <c r="N4" s="118"/>
      <c r="O4" s="118"/>
    </row>
    <row r="5" spans="1:15" ht="30" customHeight="1" x14ac:dyDescent="0.3">
      <c r="A5" s="6"/>
      <c r="B5" s="6"/>
      <c r="C5" s="7">
        <v>2022</v>
      </c>
      <c r="D5" s="23"/>
      <c r="E5" s="7">
        <v>2023</v>
      </c>
      <c r="F5" s="23"/>
      <c r="G5" s="7">
        <v>2023</v>
      </c>
      <c r="H5" s="23"/>
      <c r="I5" s="7">
        <v>2024</v>
      </c>
      <c r="K5" s="73">
        <v>2020</v>
      </c>
      <c r="L5" s="201" t="s">
        <v>362</v>
      </c>
    </row>
    <row r="6" spans="1:15" ht="30" customHeight="1" x14ac:dyDescent="0.3">
      <c r="A6" s="600" t="s">
        <v>98</v>
      </c>
      <c r="B6" s="600"/>
      <c r="C6" s="6"/>
      <c r="D6" s="108"/>
      <c r="E6" s="6"/>
      <c r="F6" s="108"/>
      <c r="G6" s="6"/>
      <c r="H6" s="108"/>
      <c r="I6" s="6"/>
      <c r="K6" s="101"/>
    </row>
    <row r="7" spans="1:15" s="2" customFormat="1" ht="30" customHeight="1" x14ac:dyDescent="0.3">
      <c r="B7" s="8" t="s">
        <v>205</v>
      </c>
      <c r="C7" s="113"/>
      <c r="D7" s="16"/>
      <c r="E7" s="113">
        <v>90000</v>
      </c>
      <c r="F7" s="16"/>
      <c r="G7" s="113">
        <v>90000</v>
      </c>
      <c r="H7" s="16"/>
      <c r="I7" s="113">
        <v>90000</v>
      </c>
      <c r="K7" s="224">
        <v>0</v>
      </c>
      <c r="L7" s="79">
        <f t="shared" ref="L7:L13" si="0">K7/I7</f>
        <v>0</v>
      </c>
      <c r="M7" s="411"/>
      <c r="N7" s="411"/>
      <c r="O7" s="411"/>
    </row>
    <row r="8" spans="1:15" s="2" customFormat="1" ht="30" customHeight="1" x14ac:dyDescent="0.3">
      <c r="B8" s="10" t="s">
        <v>206</v>
      </c>
      <c r="C8" s="115">
        <v>15446.05</v>
      </c>
      <c r="D8" s="17"/>
      <c r="E8" s="115">
        <v>30000</v>
      </c>
      <c r="F8" s="17"/>
      <c r="G8" s="115">
        <v>15000</v>
      </c>
      <c r="H8" s="17"/>
      <c r="I8" s="115">
        <v>40000</v>
      </c>
      <c r="K8" s="225">
        <v>0</v>
      </c>
      <c r="L8" s="99">
        <f t="shared" si="0"/>
        <v>0</v>
      </c>
      <c r="M8" s="411"/>
      <c r="N8" s="411"/>
      <c r="O8" s="411"/>
    </row>
    <row r="9" spans="1:15" s="2" customFormat="1" ht="30" customHeight="1" x14ac:dyDescent="0.3">
      <c r="B9" s="8" t="s">
        <v>497</v>
      </c>
      <c r="C9" s="113">
        <v>0</v>
      </c>
      <c r="D9" s="16"/>
      <c r="E9" s="113">
        <v>0</v>
      </c>
      <c r="F9" s="16"/>
      <c r="G9" s="113">
        <v>0</v>
      </c>
      <c r="H9" s="16"/>
      <c r="I9" s="113"/>
      <c r="K9" s="225"/>
      <c r="L9" s="99"/>
      <c r="M9" s="411"/>
      <c r="N9" s="411"/>
      <c r="O9" s="411"/>
    </row>
    <row r="10" spans="1:15" s="2" customFormat="1" ht="24.95" customHeight="1" x14ac:dyDescent="0.3">
      <c r="B10" s="8" t="s">
        <v>413</v>
      </c>
      <c r="C10" s="315"/>
      <c r="D10" s="316"/>
      <c r="E10" s="315"/>
      <c r="F10" s="316"/>
      <c r="G10" s="315"/>
      <c r="H10" s="316"/>
      <c r="I10" s="315"/>
      <c r="K10" s="225"/>
      <c r="L10" s="99"/>
      <c r="M10" s="411"/>
      <c r="N10" s="411"/>
      <c r="O10" s="411"/>
    </row>
    <row r="11" spans="1:15" s="2" customFormat="1" ht="34.9" customHeight="1" x14ac:dyDescent="0.3">
      <c r="B11" s="290" t="s">
        <v>807</v>
      </c>
      <c r="C11" s="113">
        <v>36960.74</v>
      </c>
      <c r="D11" s="16"/>
      <c r="E11" s="113">
        <v>60000</v>
      </c>
      <c r="F11" s="16"/>
      <c r="G11" s="113">
        <v>52000</v>
      </c>
      <c r="H11" s="16"/>
      <c r="I11" s="113">
        <v>70000</v>
      </c>
      <c r="K11" s="225">
        <v>0</v>
      </c>
      <c r="L11" s="99">
        <f t="shared" si="0"/>
        <v>0</v>
      </c>
      <c r="M11" s="411"/>
      <c r="N11" s="411"/>
      <c r="O11" s="411"/>
    </row>
    <row r="12" spans="1:15" s="2" customFormat="1" ht="30" customHeight="1" x14ac:dyDescent="0.3">
      <c r="B12" s="291" t="s">
        <v>430</v>
      </c>
      <c r="C12" s="113">
        <v>0</v>
      </c>
      <c r="D12" s="16"/>
      <c r="E12" s="113">
        <v>8000</v>
      </c>
      <c r="F12" s="16"/>
      <c r="G12" s="113">
        <v>5000</v>
      </c>
      <c r="H12" s="16"/>
      <c r="I12" s="113">
        <v>9000</v>
      </c>
      <c r="K12" s="225"/>
      <c r="L12" s="99"/>
      <c r="M12" s="411"/>
      <c r="N12" s="411"/>
      <c r="O12" s="411"/>
    </row>
    <row r="13" spans="1:15" s="2" customFormat="1" ht="30" customHeight="1" x14ac:dyDescent="0.3">
      <c r="B13" s="10" t="s">
        <v>207</v>
      </c>
      <c r="C13" s="115">
        <v>30895.22</v>
      </c>
      <c r="D13" s="17"/>
      <c r="E13" s="115">
        <v>25000</v>
      </c>
      <c r="F13" s="17"/>
      <c r="G13" s="115">
        <v>15000</v>
      </c>
      <c r="H13" s="17"/>
      <c r="I13" s="115">
        <v>35000</v>
      </c>
      <c r="K13" s="225">
        <v>0</v>
      </c>
      <c r="L13" s="99">
        <f t="shared" si="0"/>
        <v>0</v>
      </c>
      <c r="M13" s="411"/>
      <c r="N13" s="411"/>
      <c r="O13" s="411"/>
    </row>
    <row r="14" spans="1:15" s="2" customFormat="1" ht="24.95" customHeight="1" x14ac:dyDescent="0.3">
      <c r="B14" s="10" t="s">
        <v>369</v>
      </c>
      <c r="C14" s="312"/>
      <c r="D14" s="314"/>
      <c r="E14" s="312"/>
      <c r="F14" s="314"/>
      <c r="G14" s="312"/>
      <c r="H14" s="314"/>
      <c r="I14" s="312"/>
      <c r="K14" s="229"/>
      <c r="L14" s="210"/>
      <c r="M14" s="411"/>
      <c r="N14" s="411"/>
      <c r="O14" s="411"/>
    </row>
    <row r="15" spans="1:15" s="2" customFormat="1" ht="30" customHeight="1" x14ac:dyDescent="0.3">
      <c r="B15" s="296" t="s">
        <v>482</v>
      </c>
      <c r="C15" s="115">
        <v>11655.6</v>
      </c>
      <c r="D15" s="17"/>
      <c r="E15" s="115">
        <v>15000</v>
      </c>
      <c r="F15" s="17"/>
      <c r="G15" s="115">
        <v>14300</v>
      </c>
      <c r="H15" s="17"/>
      <c r="I15" s="115">
        <v>20000</v>
      </c>
      <c r="K15" s="225">
        <v>0</v>
      </c>
      <c r="L15" s="99"/>
      <c r="M15" s="411"/>
      <c r="N15" s="411"/>
      <c r="O15" s="411"/>
    </row>
    <row r="16" spans="1:15" s="2" customFormat="1" ht="30" customHeight="1" x14ac:dyDescent="0.3">
      <c r="B16" s="296" t="s">
        <v>483</v>
      </c>
      <c r="C16" s="115">
        <v>5462.83</v>
      </c>
      <c r="D16" s="17"/>
      <c r="E16" s="115">
        <v>7700</v>
      </c>
      <c r="F16" s="17"/>
      <c r="G16" s="115">
        <v>7400</v>
      </c>
      <c r="H16" s="17"/>
      <c r="I16" s="115">
        <v>8000</v>
      </c>
      <c r="K16" s="225">
        <v>0</v>
      </c>
      <c r="L16" s="99">
        <f t="shared" ref="L16:L24" si="1">K16/I16</f>
        <v>0</v>
      </c>
      <c r="M16" s="411"/>
      <c r="N16" s="411"/>
      <c r="O16" s="411"/>
    </row>
    <row r="17" spans="1:15" s="2" customFormat="1" ht="30" customHeight="1" x14ac:dyDescent="0.3">
      <c r="B17" s="296" t="s">
        <v>704</v>
      </c>
      <c r="C17" s="115">
        <v>2827.96</v>
      </c>
      <c r="D17" s="17"/>
      <c r="E17" s="115">
        <v>5300</v>
      </c>
      <c r="F17" s="17"/>
      <c r="G17" s="115">
        <v>4100</v>
      </c>
      <c r="H17" s="17"/>
      <c r="I17" s="115">
        <v>5500</v>
      </c>
      <c r="K17" s="225">
        <v>0</v>
      </c>
      <c r="L17" s="99"/>
      <c r="M17" s="411"/>
      <c r="N17" s="411"/>
      <c r="O17" s="411"/>
    </row>
    <row r="18" spans="1:15" s="2" customFormat="1" ht="30" customHeight="1" x14ac:dyDescent="0.3">
      <c r="B18" s="10" t="s">
        <v>439</v>
      </c>
      <c r="C18" s="115">
        <v>0</v>
      </c>
      <c r="D18" s="17"/>
      <c r="E18" s="115">
        <v>0</v>
      </c>
      <c r="F18" s="17"/>
      <c r="G18" s="115">
        <v>0</v>
      </c>
      <c r="H18" s="17"/>
      <c r="I18" s="115"/>
      <c r="K18" s="225"/>
      <c r="L18" s="99"/>
      <c r="M18" s="411"/>
      <c r="N18" s="411"/>
      <c r="O18" s="411"/>
    </row>
    <row r="19" spans="1:15" s="2" customFormat="1" ht="30" customHeight="1" x14ac:dyDescent="0.3">
      <c r="B19" s="10" t="s">
        <v>442</v>
      </c>
      <c r="C19" s="115">
        <v>283.36</v>
      </c>
      <c r="D19" s="17"/>
      <c r="E19" s="115">
        <v>30000</v>
      </c>
      <c r="F19" s="17"/>
      <c r="G19" s="115">
        <v>20000</v>
      </c>
      <c r="H19" s="17"/>
      <c r="I19" s="115">
        <v>50000</v>
      </c>
      <c r="K19" s="225"/>
      <c r="L19" s="99"/>
      <c r="M19" s="411"/>
      <c r="N19" s="411"/>
      <c r="O19" s="411"/>
    </row>
    <row r="20" spans="1:15" s="2" customFormat="1" ht="30" customHeight="1" x14ac:dyDescent="0.3">
      <c r="B20" s="10" t="s">
        <v>208</v>
      </c>
      <c r="C20" s="115">
        <v>3052</v>
      </c>
      <c r="D20" s="17"/>
      <c r="E20" s="115">
        <v>7000</v>
      </c>
      <c r="F20" s="17"/>
      <c r="G20" s="115">
        <v>4000</v>
      </c>
      <c r="H20" s="17"/>
      <c r="I20" s="115">
        <v>9000</v>
      </c>
      <c r="K20" s="225"/>
      <c r="L20" s="99"/>
      <c r="M20" s="411"/>
      <c r="N20" s="411"/>
      <c r="O20" s="411"/>
    </row>
    <row r="21" spans="1:15" s="2" customFormat="1" ht="30" customHeight="1" x14ac:dyDescent="0.3">
      <c r="B21" s="10" t="s">
        <v>209</v>
      </c>
      <c r="C21" s="115">
        <v>804.83</v>
      </c>
      <c r="D21" s="17"/>
      <c r="E21" s="115">
        <v>8000</v>
      </c>
      <c r="F21" s="17"/>
      <c r="G21" s="115">
        <v>2000</v>
      </c>
      <c r="H21" s="17"/>
      <c r="I21" s="115">
        <v>10000</v>
      </c>
      <c r="K21" s="225">
        <v>0</v>
      </c>
      <c r="L21" s="99">
        <f>K21/I21</f>
        <v>0</v>
      </c>
      <c r="M21" s="411"/>
      <c r="N21" s="411"/>
      <c r="O21" s="411"/>
    </row>
    <row r="22" spans="1:15" s="2" customFormat="1" ht="24.95" customHeight="1" x14ac:dyDescent="0.3">
      <c r="B22" s="10" t="s">
        <v>314</v>
      </c>
      <c r="C22" s="328"/>
      <c r="D22" s="329"/>
      <c r="E22" s="328"/>
      <c r="F22" s="329"/>
      <c r="G22" s="328"/>
      <c r="H22" s="329"/>
      <c r="I22" s="328"/>
      <c r="K22" s="229"/>
      <c r="L22" s="210"/>
      <c r="M22" s="411"/>
      <c r="N22" s="411"/>
      <c r="O22" s="411"/>
    </row>
    <row r="23" spans="1:15" s="2" customFormat="1" ht="30" customHeight="1" x14ac:dyDescent="0.3">
      <c r="B23" s="296" t="s">
        <v>484</v>
      </c>
      <c r="C23" s="167">
        <v>655.7</v>
      </c>
      <c r="D23" s="41"/>
      <c r="E23" s="167">
        <v>1000</v>
      </c>
      <c r="F23" s="41"/>
      <c r="G23" s="167">
        <v>500</v>
      </c>
      <c r="H23" s="41"/>
      <c r="I23" s="167">
        <v>1000</v>
      </c>
      <c r="K23" s="231">
        <v>0</v>
      </c>
      <c r="L23" s="213">
        <f t="shared" si="1"/>
        <v>0</v>
      </c>
      <c r="M23" s="411"/>
      <c r="N23" s="411"/>
      <c r="O23" s="411"/>
    </row>
    <row r="24" spans="1:15" s="2" customFormat="1" ht="30" customHeight="1" thickBot="1" x14ac:dyDescent="0.35">
      <c r="B24" s="10" t="s">
        <v>302</v>
      </c>
      <c r="C24" s="116">
        <v>2520</v>
      </c>
      <c r="D24" s="18"/>
      <c r="E24" s="116">
        <v>3000</v>
      </c>
      <c r="F24" s="18"/>
      <c r="G24" s="116">
        <v>2520</v>
      </c>
      <c r="H24" s="18"/>
      <c r="I24" s="116">
        <v>4000</v>
      </c>
      <c r="K24" s="226">
        <v>0</v>
      </c>
      <c r="L24" s="127">
        <f t="shared" si="1"/>
        <v>0</v>
      </c>
      <c r="M24" s="411"/>
      <c r="N24" s="411"/>
      <c r="O24" s="411"/>
    </row>
    <row r="25" spans="1:15" s="5" customFormat="1" ht="30" customHeight="1" x14ac:dyDescent="0.3">
      <c r="A25" s="600" t="s">
        <v>94</v>
      </c>
      <c r="B25" s="600"/>
      <c r="C25" s="160">
        <f>SUM(C7:C24)</f>
        <v>110564.29000000001</v>
      </c>
      <c r="D25" s="19"/>
      <c r="E25" s="160">
        <f>SUM(E7:E24)</f>
        <v>290000</v>
      </c>
      <c r="F25" s="19"/>
      <c r="G25" s="160">
        <f>SUM(G7:G24)</f>
        <v>231820</v>
      </c>
      <c r="H25" s="19"/>
      <c r="I25" s="160">
        <f>SUM(I7:I24)</f>
        <v>351500</v>
      </c>
      <c r="J25" s="32"/>
      <c r="K25" s="243">
        <f>SUM(K7:K24)</f>
        <v>0</v>
      </c>
      <c r="L25" s="212"/>
      <c r="M25" s="118"/>
      <c r="N25" s="118"/>
      <c r="O25" s="118"/>
    </row>
    <row r="26" spans="1:15" s="5" customFormat="1" ht="30" customHeight="1" thickBot="1" x14ac:dyDescent="0.35">
      <c r="B26" s="32" t="s">
        <v>91</v>
      </c>
      <c r="C26" s="119">
        <v>490594.94</v>
      </c>
      <c r="D26" s="33"/>
      <c r="E26" s="119">
        <v>540754</v>
      </c>
      <c r="F26" s="33"/>
      <c r="G26" s="119">
        <v>540774</v>
      </c>
      <c r="H26" s="33"/>
      <c r="I26" s="119">
        <f>SUM('46bPrecinct #3-Receipts p-40'!I20,-I25)</f>
        <v>445274</v>
      </c>
      <c r="K26" s="238">
        <v>0</v>
      </c>
      <c r="L26" s="123"/>
      <c r="M26" s="118"/>
      <c r="N26" s="118"/>
      <c r="O26" s="118"/>
    </row>
    <row r="27" spans="1:15" s="5" customFormat="1" ht="50.1" customHeight="1" x14ac:dyDescent="0.3">
      <c r="A27" s="606" t="s">
        <v>140</v>
      </c>
      <c r="B27" s="606"/>
      <c r="C27" s="118">
        <f>SUM(C25:C26)</f>
        <v>601159.23</v>
      </c>
      <c r="D27" s="21"/>
      <c r="E27" s="118">
        <f>SUM(E25:E26)</f>
        <v>830754</v>
      </c>
      <c r="F27" s="21"/>
      <c r="G27" s="118">
        <f>SUM(G25:G26)</f>
        <v>772594</v>
      </c>
      <c r="H27" s="21"/>
      <c r="I27" s="118">
        <f>IF(SUM(I25:I26)=0,"",SUM(I25:I26))</f>
        <v>796774</v>
      </c>
      <c r="K27" s="227">
        <f>SUM(K25:K26)</f>
        <v>0</v>
      </c>
      <c r="M27" s="118"/>
      <c r="N27" s="118"/>
      <c r="O27" s="118"/>
    </row>
  </sheetData>
  <mergeCells count="5">
    <mergeCell ref="A2:I2"/>
    <mergeCell ref="A4:B4"/>
    <mergeCell ref="A25:B25"/>
    <mergeCell ref="A27:B27"/>
    <mergeCell ref="A6:B6"/>
  </mergeCells>
  <printOptions horizontalCentered="1"/>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Roman,Regular"&amp;14 &amp;16 41</oddFooter>
  </headerFooter>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9" tint="-0.249977111117893"/>
  </sheetPr>
  <dimension ref="A2:L20"/>
  <sheetViews>
    <sheetView zoomScale="70" zoomScaleNormal="70" workbookViewId="0">
      <selection activeCell="I18" sqref="I18"/>
    </sheetView>
  </sheetViews>
  <sheetFormatPr defaultColWidth="9.140625" defaultRowHeight="30" customHeight="1" x14ac:dyDescent="0.25"/>
  <cols>
    <col min="1" max="1" width="5.7109375" style="1" customWidth="1"/>
    <col min="2" max="2" width="55.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6384" width="9.140625" style="1"/>
  </cols>
  <sheetData>
    <row r="2" spans="1:12" ht="30" customHeight="1" thickBot="1" x14ac:dyDescent="0.4">
      <c r="A2" s="601" t="s">
        <v>100</v>
      </c>
      <c r="B2" s="601"/>
      <c r="C2" s="601"/>
      <c r="D2" s="601"/>
      <c r="E2" s="601"/>
      <c r="F2" s="601"/>
      <c r="G2" s="601"/>
      <c r="H2" s="601"/>
      <c r="I2" s="601"/>
      <c r="K2" s="38"/>
      <c r="L2" s="38"/>
    </row>
    <row r="3" spans="1:12" s="2" customFormat="1" ht="30" customHeight="1" x14ac:dyDescent="0.3"/>
    <row r="4" spans="1:12" s="3" customFormat="1" ht="30" customHeight="1" x14ac:dyDescent="0.3">
      <c r="A4" s="600" t="s">
        <v>3</v>
      </c>
      <c r="B4" s="600"/>
      <c r="C4" s="4" t="s">
        <v>0</v>
      </c>
      <c r="D4" s="22"/>
      <c r="E4" s="4" t="s">
        <v>1</v>
      </c>
      <c r="F4" s="22"/>
      <c r="G4" s="4" t="s">
        <v>2</v>
      </c>
      <c r="H4" s="22"/>
      <c r="I4" s="4" t="s">
        <v>1</v>
      </c>
      <c r="K4" s="74" t="s">
        <v>143</v>
      </c>
      <c r="L4" s="189" t="s">
        <v>361</v>
      </c>
    </row>
    <row r="5" spans="1:12" ht="30" customHeight="1" x14ac:dyDescent="0.3">
      <c r="A5" s="6"/>
      <c r="B5" s="6"/>
      <c r="C5" s="7">
        <v>2022</v>
      </c>
      <c r="D5" s="23"/>
      <c r="E5" s="7">
        <v>2023</v>
      </c>
      <c r="F5" s="23"/>
      <c r="G5" s="7">
        <v>2023</v>
      </c>
      <c r="H5" s="23"/>
      <c r="I5" s="7">
        <v>2024</v>
      </c>
      <c r="K5" s="73">
        <v>2020</v>
      </c>
      <c r="L5" s="194" t="s">
        <v>362</v>
      </c>
    </row>
    <row r="6" spans="1:12" ht="30" customHeight="1" x14ac:dyDescent="0.3">
      <c r="A6" s="600" t="s">
        <v>100</v>
      </c>
      <c r="B6" s="600"/>
      <c r="C6" s="45"/>
      <c r="D6" s="46"/>
      <c r="E6" s="45"/>
      <c r="F6" s="46"/>
      <c r="G6" s="45"/>
      <c r="H6" s="46"/>
      <c r="I6" s="45"/>
      <c r="K6" s="72"/>
      <c r="L6" s="184"/>
    </row>
    <row r="7" spans="1:12" s="2" customFormat="1" ht="30" customHeight="1" x14ac:dyDescent="0.3">
      <c r="B7" s="8" t="s">
        <v>323</v>
      </c>
      <c r="C7" s="113">
        <v>0</v>
      </c>
      <c r="D7" s="16"/>
      <c r="E7" s="113">
        <v>0</v>
      </c>
      <c r="F7" s="16"/>
      <c r="G7" s="113">
        <v>31.9</v>
      </c>
      <c r="H7" s="16"/>
      <c r="I7" s="113">
        <v>0</v>
      </c>
      <c r="K7" s="224">
        <v>0</v>
      </c>
      <c r="L7" s="77"/>
    </row>
    <row r="8" spans="1:12" s="2" customFormat="1" ht="30" customHeight="1" x14ac:dyDescent="0.3">
      <c r="B8" s="10" t="s">
        <v>324</v>
      </c>
      <c r="C8" s="115">
        <v>0</v>
      </c>
      <c r="D8" s="17"/>
      <c r="E8" s="115">
        <v>0</v>
      </c>
      <c r="F8" s="17"/>
      <c r="G8" s="115">
        <v>0</v>
      </c>
      <c r="H8" s="17"/>
      <c r="I8" s="115">
        <v>0</v>
      </c>
      <c r="K8" s="225">
        <v>0</v>
      </c>
      <c r="L8" s="100"/>
    </row>
    <row r="9" spans="1:12" s="2" customFormat="1" ht="30" customHeight="1" x14ac:dyDescent="0.3">
      <c r="A9" s="64"/>
      <c r="B9" s="10" t="s">
        <v>325</v>
      </c>
      <c r="C9" s="115">
        <v>5259.72</v>
      </c>
      <c r="D9" s="17"/>
      <c r="E9" s="115">
        <v>3500</v>
      </c>
      <c r="F9" s="17"/>
      <c r="G9" s="115">
        <v>3500</v>
      </c>
      <c r="H9" s="17"/>
      <c r="I9" s="115">
        <v>3500</v>
      </c>
      <c r="K9" s="225">
        <v>0</v>
      </c>
      <c r="L9" s="100"/>
    </row>
    <row r="10" spans="1:12" s="2" customFormat="1" ht="30" customHeight="1" x14ac:dyDescent="0.3">
      <c r="A10" s="64"/>
      <c r="B10" s="490" t="s">
        <v>805</v>
      </c>
      <c r="C10" s="115">
        <v>10552.33</v>
      </c>
      <c r="D10" s="17"/>
      <c r="E10" s="115">
        <v>0</v>
      </c>
      <c r="F10" s="17"/>
      <c r="G10" s="115">
        <v>20357.330000000002</v>
      </c>
      <c r="H10" s="17"/>
      <c r="I10" s="115">
        <v>0</v>
      </c>
      <c r="K10" s="225"/>
      <c r="L10" s="100"/>
    </row>
    <row r="11" spans="1:12" s="2" customFormat="1" ht="30" customHeight="1" x14ac:dyDescent="0.3">
      <c r="B11" s="10" t="s">
        <v>326</v>
      </c>
      <c r="C11" s="115">
        <v>48.79</v>
      </c>
      <c r="D11" s="17"/>
      <c r="E11" s="115">
        <v>0</v>
      </c>
      <c r="F11" s="17"/>
      <c r="G11" s="115">
        <v>48</v>
      </c>
      <c r="H11" s="17"/>
      <c r="I11" s="115">
        <v>0</v>
      </c>
      <c r="K11" s="225">
        <v>0</v>
      </c>
      <c r="L11" s="100"/>
    </row>
    <row r="12" spans="1:12" s="2" customFormat="1" ht="30" customHeight="1" x14ac:dyDescent="0.3">
      <c r="B12" s="10" t="s">
        <v>327</v>
      </c>
      <c r="C12" s="115">
        <v>2449.44</v>
      </c>
      <c r="D12" s="17"/>
      <c r="E12" s="115">
        <v>0</v>
      </c>
      <c r="F12" s="17"/>
      <c r="G12" s="115">
        <v>0</v>
      </c>
      <c r="H12" s="17"/>
      <c r="I12" s="115">
        <v>2500</v>
      </c>
      <c r="K12" s="225">
        <v>0</v>
      </c>
      <c r="L12" s="100"/>
    </row>
    <row r="13" spans="1:12" s="2" customFormat="1" ht="30" customHeight="1" x14ac:dyDescent="0.3">
      <c r="B13" s="10" t="s">
        <v>328</v>
      </c>
      <c r="C13" s="115">
        <v>2208.5</v>
      </c>
      <c r="D13" s="17"/>
      <c r="E13" s="115">
        <v>0</v>
      </c>
      <c r="F13" s="17"/>
      <c r="G13" s="115">
        <v>600</v>
      </c>
      <c r="H13" s="17"/>
      <c r="I13" s="115">
        <v>0</v>
      </c>
      <c r="K13" s="225">
        <v>0</v>
      </c>
      <c r="L13" s="100"/>
    </row>
    <row r="14" spans="1:12" s="2" customFormat="1" ht="30" customHeight="1" x14ac:dyDescent="0.3">
      <c r="B14" s="10" t="s">
        <v>329</v>
      </c>
      <c r="C14" s="115">
        <v>0</v>
      </c>
      <c r="D14" s="17"/>
      <c r="E14" s="115">
        <v>0</v>
      </c>
      <c r="F14" s="17"/>
      <c r="G14" s="115">
        <v>0</v>
      </c>
      <c r="H14" s="17"/>
      <c r="I14" s="115">
        <v>0</v>
      </c>
      <c r="K14" s="225">
        <v>0</v>
      </c>
      <c r="L14" s="100"/>
    </row>
    <row r="15" spans="1:12" s="2" customFormat="1" ht="30" customHeight="1" x14ac:dyDescent="0.3">
      <c r="B15" s="10" t="s">
        <v>330</v>
      </c>
      <c r="C15" s="115">
        <v>346.6</v>
      </c>
      <c r="D15" s="17"/>
      <c r="E15" s="115">
        <v>0</v>
      </c>
      <c r="F15" s="17"/>
      <c r="G15" s="115">
        <v>346</v>
      </c>
      <c r="H15" s="17"/>
      <c r="I15" s="115">
        <v>0</v>
      </c>
      <c r="K15" s="225">
        <v>0</v>
      </c>
      <c r="L15" s="100"/>
    </row>
    <row r="16" spans="1:12" s="2" customFormat="1" ht="30" customHeight="1" x14ac:dyDescent="0.3">
      <c r="B16" s="10" t="s">
        <v>331</v>
      </c>
      <c r="C16" s="115">
        <v>0</v>
      </c>
      <c r="D16" s="17"/>
      <c r="E16" s="115">
        <v>0</v>
      </c>
      <c r="F16" s="17"/>
      <c r="G16" s="115">
        <v>0</v>
      </c>
      <c r="H16" s="17"/>
      <c r="I16" s="115">
        <v>0</v>
      </c>
      <c r="K16" s="225">
        <v>0</v>
      </c>
      <c r="L16" s="100"/>
    </row>
    <row r="17" spans="1:12" s="2" customFormat="1" ht="30" customHeight="1" thickBot="1" x14ac:dyDescent="0.35">
      <c r="B17" s="8" t="s">
        <v>410</v>
      </c>
      <c r="C17" s="116">
        <v>250000</v>
      </c>
      <c r="D17" s="18"/>
      <c r="E17" s="116">
        <v>250000</v>
      </c>
      <c r="F17" s="18"/>
      <c r="G17" s="116">
        <v>250000</v>
      </c>
      <c r="H17" s="18"/>
      <c r="I17" s="116">
        <v>250000</v>
      </c>
      <c r="K17" s="226">
        <v>0</v>
      </c>
      <c r="L17" s="78"/>
    </row>
    <row r="18" spans="1:12" s="5" customFormat="1" ht="30" customHeight="1" x14ac:dyDescent="0.3">
      <c r="A18" s="600" t="s">
        <v>6</v>
      </c>
      <c r="B18" s="600"/>
      <c r="C18" s="166">
        <f>SUM(C7:C17)</f>
        <v>270865.38</v>
      </c>
      <c r="D18" s="25"/>
      <c r="E18" s="166">
        <f>SUM(E7:E17)</f>
        <v>253500</v>
      </c>
      <c r="F18" s="25"/>
      <c r="G18" s="166">
        <v>254179.9</v>
      </c>
      <c r="H18" s="25"/>
      <c r="I18" s="166">
        <v>256000</v>
      </c>
      <c r="K18" s="243">
        <f>SUM(K7:K17)</f>
        <v>0</v>
      </c>
      <c r="L18" s="192"/>
    </row>
    <row r="19" spans="1:12" s="5" customFormat="1" ht="30" customHeight="1" thickBot="1" x14ac:dyDescent="0.35">
      <c r="B19" s="32" t="s">
        <v>7</v>
      </c>
      <c r="C19" s="119">
        <v>456899.87</v>
      </c>
      <c r="D19" s="33"/>
      <c r="E19" s="119">
        <v>528670</v>
      </c>
      <c r="F19" s="33"/>
      <c r="G19" s="119">
        <v>571359.94999999995</v>
      </c>
      <c r="H19" s="33"/>
      <c r="I19" s="119">
        <v>624969.85</v>
      </c>
      <c r="K19" s="238">
        <v>0</v>
      </c>
      <c r="L19" s="183"/>
    </row>
    <row r="20" spans="1:12" s="5" customFormat="1" ht="30" customHeight="1" x14ac:dyDescent="0.3">
      <c r="A20" s="606" t="s">
        <v>92</v>
      </c>
      <c r="B20" s="606"/>
      <c r="C20" s="118">
        <f>SUM(C18:C19)</f>
        <v>727765.25</v>
      </c>
      <c r="D20" s="21"/>
      <c r="E20" s="118">
        <f>SUM(E18:E19)</f>
        <v>782170</v>
      </c>
      <c r="F20" s="21"/>
      <c r="G20" s="118">
        <f>SUM(G18:G19)</f>
        <v>825539.85</v>
      </c>
      <c r="H20" s="21"/>
      <c r="I20" s="118">
        <f>SUM(I18:I19)</f>
        <v>880969.85</v>
      </c>
      <c r="K20" s="227">
        <f>SUM(K18:K19)</f>
        <v>0</v>
      </c>
      <c r="L20" s="84"/>
    </row>
  </sheetData>
  <mergeCells count="5">
    <mergeCell ref="A2:I2"/>
    <mergeCell ref="A4:B4"/>
    <mergeCell ref="A18:B18"/>
    <mergeCell ref="A20:B20"/>
    <mergeCell ref="A6:B6"/>
  </mergeCells>
  <printOptions horizontalCentered="1"/>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Roman,Regular"&amp;16 42</oddFooter>
  </headerFooter>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9" tint="-0.249977111117893"/>
  </sheetPr>
  <dimension ref="A2:O28"/>
  <sheetViews>
    <sheetView topLeftCell="A10" zoomScale="80" zoomScaleNormal="80" workbookViewId="0">
      <selection activeCell="I27" sqref="I27"/>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21" customWidth="1"/>
    <col min="16" max="16384" width="9.140625" style="1"/>
  </cols>
  <sheetData>
    <row r="2" spans="1:15" ht="30" customHeight="1" thickBot="1" x14ac:dyDescent="0.4">
      <c r="A2" s="601" t="s">
        <v>100</v>
      </c>
      <c r="B2" s="601"/>
      <c r="C2" s="601"/>
      <c r="D2" s="601"/>
      <c r="E2" s="601"/>
      <c r="F2" s="601"/>
      <c r="G2" s="601"/>
      <c r="H2" s="601"/>
      <c r="I2" s="601"/>
      <c r="K2" s="38"/>
      <c r="L2" s="38"/>
    </row>
    <row r="3" spans="1:15" s="2" customFormat="1" ht="30" customHeight="1" x14ac:dyDescent="0.3">
      <c r="M3" s="411"/>
      <c r="N3" s="411"/>
      <c r="O3" s="411"/>
    </row>
    <row r="4" spans="1:15" s="3" customFormat="1" ht="30" customHeight="1" x14ac:dyDescent="0.3">
      <c r="A4" s="600" t="s">
        <v>4</v>
      </c>
      <c r="B4" s="600"/>
      <c r="C4" s="4" t="s">
        <v>0</v>
      </c>
      <c r="D4" s="22"/>
      <c r="E4" s="4" t="s">
        <v>1</v>
      </c>
      <c r="F4" s="22"/>
      <c r="G4" s="4" t="s">
        <v>2</v>
      </c>
      <c r="H4" s="22"/>
      <c r="I4" s="4" t="s">
        <v>1</v>
      </c>
      <c r="K4" s="74" t="s">
        <v>143</v>
      </c>
      <c r="L4" s="6" t="s">
        <v>361</v>
      </c>
      <c r="M4" s="118"/>
      <c r="N4" s="118"/>
      <c r="O4" s="118"/>
    </row>
    <row r="5" spans="1:15" ht="30" customHeight="1" x14ac:dyDescent="0.3">
      <c r="A5" s="6"/>
      <c r="B5" s="6"/>
      <c r="C5" s="7">
        <v>2022</v>
      </c>
      <c r="D5" s="23"/>
      <c r="E5" s="7">
        <v>2023</v>
      </c>
      <c r="F5" s="23"/>
      <c r="G5" s="7">
        <v>2023</v>
      </c>
      <c r="H5" s="23"/>
      <c r="I5" s="7">
        <v>2024</v>
      </c>
      <c r="K5" s="73">
        <v>2020</v>
      </c>
      <c r="L5" s="201" t="s">
        <v>362</v>
      </c>
    </row>
    <row r="6" spans="1:15" ht="30" customHeight="1" x14ac:dyDescent="0.3">
      <c r="A6" s="600" t="s">
        <v>100</v>
      </c>
      <c r="B6" s="600"/>
      <c r="C6" s="6"/>
      <c r="D6" s="108"/>
      <c r="E6" s="6"/>
      <c r="F6" s="108"/>
      <c r="G6" s="6"/>
      <c r="H6" s="108"/>
      <c r="I6" s="6"/>
      <c r="K6" s="101"/>
    </row>
    <row r="7" spans="1:15" s="2" customFormat="1" ht="30" customHeight="1" x14ac:dyDescent="0.3">
      <c r="B7" s="8" t="s">
        <v>210</v>
      </c>
      <c r="C7" s="113"/>
      <c r="D7" s="16"/>
      <c r="E7" s="113">
        <v>40000</v>
      </c>
      <c r="F7" s="16"/>
      <c r="G7" s="113">
        <v>40000</v>
      </c>
      <c r="H7" s="16"/>
      <c r="I7" s="113">
        <v>40000</v>
      </c>
      <c r="K7" s="225">
        <v>0</v>
      </c>
      <c r="L7" s="99">
        <f t="shared" ref="L7:L19" si="0">K7/I7</f>
        <v>0</v>
      </c>
      <c r="M7" s="411"/>
      <c r="N7" s="411"/>
      <c r="O7" s="411"/>
    </row>
    <row r="8" spans="1:15" s="2" customFormat="1" ht="30" customHeight="1" x14ac:dyDescent="0.3">
      <c r="B8" s="10" t="s">
        <v>211</v>
      </c>
      <c r="C8" s="115">
        <v>17332.52</v>
      </c>
      <c r="D8" s="17"/>
      <c r="E8" s="115">
        <v>15000</v>
      </c>
      <c r="F8" s="17"/>
      <c r="G8" s="115">
        <v>5000</v>
      </c>
      <c r="H8" s="17"/>
      <c r="I8" s="115">
        <v>18000</v>
      </c>
      <c r="K8" s="225">
        <v>0</v>
      </c>
      <c r="L8" s="99">
        <f t="shared" si="0"/>
        <v>0</v>
      </c>
      <c r="M8" s="411"/>
      <c r="N8" s="411"/>
      <c r="O8" s="411"/>
    </row>
    <row r="9" spans="1:15" s="2" customFormat="1" ht="30" customHeight="1" x14ac:dyDescent="0.3">
      <c r="B9" s="2" t="s">
        <v>498</v>
      </c>
      <c r="C9" s="115">
        <v>0</v>
      </c>
      <c r="D9" s="17"/>
      <c r="E9" s="115">
        <v>0</v>
      </c>
      <c r="F9" s="17"/>
      <c r="G9" s="115">
        <v>0</v>
      </c>
      <c r="H9" s="17"/>
      <c r="I9" s="115"/>
      <c r="K9" s="225"/>
      <c r="L9" s="99"/>
      <c r="M9" s="411"/>
      <c r="N9" s="411"/>
      <c r="O9" s="411"/>
    </row>
    <row r="10" spans="1:15" s="2" customFormat="1" ht="24.95" customHeight="1" x14ac:dyDescent="0.3">
      <c r="B10" s="10" t="s">
        <v>413</v>
      </c>
      <c r="C10" s="312"/>
      <c r="D10" s="314"/>
      <c r="E10" s="312"/>
      <c r="F10" s="314"/>
      <c r="G10" s="312"/>
      <c r="H10" s="314"/>
      <c r="I10" s="312"/>
      <c r="K10" s="225"/>
      <c r="L10" s="99"/>
      <c r="M10" s="411"/>
      <c r="N10" s="411"/>
      <c r="O10" s="411"/>
    </row>
    <row r="11" spans="1:15" s="2" customFormat="1" ht="34.9" customHeight="1" x14ac:dyDescent="0.3">
      <c r="B11" s="292" t="s">
        <v>768</v>
      </c>
      <c r="C11" s="115">
        <v>49899.53</v>
      </c>
      <c r="D11" s="17"/>
      <c r="E11" s="115">
        <v>52000</v>
      </c>
      <c r="F11" s="17"/>
      <c r="G11" s="115">
        <v>52000</v>
      </c>
      <c r="H11" s="17"/>
      <c r="I11" s="115">
        <v>56000</v>
      </c>
      <c r="K11" s="225">
        <v>0</v>
      </c>
      <c r="L11" s="99">
        <f t="shared" si="0"/>
        <v>0</v>
      </c>
      <c r="M11" s="411"/>
      <c r="N11" s="411"/>
      <c r="O11" s="411"/>
    </row>
    <row r="12" spans="1:15" s="2" customFormat="1" ht="30" customHeight="1" x14ac:dyDescent="0.3">
      <c r="B12" s="295" t="s">
        <v>431</v>
      </c>
      <c r="C12" s="115">
        <v>9933.74</v>
      </c>
      <c r="D12" s="17"/>
      <c r="E12" s="115">
        <v>20000</v>
      </c>
      <c r="F12" s="17"/>
      <c r="G12" s="115">
        <v>15000</v>
      </c>
      <c r="H12" s="17"/>
      <c r="I12" s="115">
        <v>20000</v>
      </c>
      <c r="K12" s="225"/>
      <c r="L12" s="99"/>
      <c r="M12" s="411"/>
      <c r="N12" s="411"/>
      <c r="O12" s="411"/>
    </row>
    <row r="13" spans="1:15" s="2" customFormat="1" ht="30" customHeight="1" x14ac:dyDescent="0.3">
      <c r="B13" s="10" t="s">
        <v>212</v>
      </c>
      <c r="C13" s="115">
        <v>19633.11</v>
      </c>
      <c r="D13" s="17"/>
      <c r="E13" s="115">
        <v>20000</v>
      </c>
      <c r="F13" s="17"/>
      <c r="G13" s="115">
        <v>20000</v>
      </c>
      <c r="H13" s="17"/>
      <c r="I13" s="115">
        <v>20000</v>
      </c>
      <c r="K13" s="225">
        <v>0</v>
      </c>
      <c r="L13" s="99">
        <f t="shared" si="0"/>
        <v>0</v>
      </c>
      <c r="M13" s="411"/>
      <c r="N13" s="411"/>
      <c r="O13" s="411"/>
    </row>
    <row r="14" spans="1:15" s="2" customFormat="1" ht="24.95" customHeight="1" x14ac:dyDescent="0.3">
      <c r="B14" s="10" t="s">
        <v>369</v>
      </c>
      <c r="C14" s="312"/>
      <c r="D14" s="314"/>
      <c r="E14" s="312"/>
      <c r="F14" s="314"/>
      <c r="G14" s="312"/>
      <c r="H14" s="314"/>
      <c r="I14" s="312"/>
      <c r="K14" s="229"/>
      <c r="L14" s="210"/>
      <c r="M14" s="411"/>
      <c r="N14" s="411"/>
      <c r="O14" s="411"/>
    </row>
    <row r="15" spans="1:15" s="2" customFormat="1" ht="30" customHeight="1" x14ac:dyDescent="0.3">
      <c r="B15" s="296" t="s">
        <v>485</v>
      </c>
      <c r="C15" s="115">
        <v>17034.73</v>
      </c>
      <c r="D15" s="17"/>
      <c r="E15" s="115">
        <v>15000</v>
      </c>
      <c r="F15" s="17"/>
      <c r="G15" s="115">
        <v>18000</v>
      </c>
      <c r="H15" s="17"/>
      <c r="I15" s="115">
        <v>18000</v>
      </c>
      <c r="K15" s="225">
        <v>0</v>
      </c>
      <c r="L15" s="99"/>
      <c r="M15" s="411"/>
      <c r="N15" s="411"/>
      <c r="O15" s="411"/>
    </row>
    <row r="16" spans="1:15" s="2" customFormat="1" ht="30" customHeight="1" x14ac:dyDescent="0.3">
      <c r="B16" s="296" t="s">
        <v>486</v>
      </c>
      <c r="C16" s="115">
        <v>8063.36</v>
      </c>
      <c r="D16" s="17"/>
      <c r="E16" s="115">
        <v>7500</v>
      </c>
      <c r="F16" s="17"/>
      <c r="G16" s="115">
        <v>8500</v>
      </c>
      <c r="H16" s="17"/>
      <c r="I16" s="115">
        <v>9500</v>
      </c>
      <c r="K16" s="225">
        <v>0</v>
      </c>
      <c r="L16" s="99">
        <f t="shared" si="0"/>
        <v>0</v>
      </c>
      <c r="M16" s="411"/>
      <c r="N16" s="411"/>
      <c r="O16" s="411"/>
    </row>
    <row r="17" spans="1:15" s="2" customFormat="1" ht="30" customHeight="1" x14ac:dyDescent="0.3">
      <c r="B17" s="296" t="s">
        <v>705</v>
      </c>
      <c r="C17" s="115">
        <v>4399.57</v>
      </c>
      <c r="D17" s="17"/>
      <c r="E17" s="115">
        <v>6600</v>
      </c>
      <c r="F17" s="17"/>
      <c r="G17" s="115">
        <v>5500</v>
      </c>
      <c r="H17" s="17"/>
      <c r="I17" s="115">
        <v>5500</v>
      </c>
      <c r="K17" s="225">
        <v>0</v>
      </c>
      <c r="L17" s="99"/>
      <c r="M17" s="411"/>
      <c r="N17" s="411"/>
      <c r="O17" s="411"/>
    </row>
    <row r="18" spans="1:15" s="2" customFormat="1" ht="30" customHeight="1" x14ac:dyDescent="0.3">
      <c r="B18" s="2" t="s">
        <v>443</v>
      </c>
      <c r="C18" s="114"/>
      <c r="D18" s="17"/>
      <c r="E18" s="115">
        <v>0</v>
      </c>
      <c r="F18" s="17"/>
      <c r="G18" s="115">
        <v>0</v>
      </c>
      <c r="H18" s="17"/>
      <c r="I18" s="115"/>
      <c r="K18" s="225"/>
      <c r="L18" s="99"/>
      <c r="M18" s="411"/>
      <c r="N18" s="411"/>
      <c r="O18" s="411"/>
    </row>
    <row r="19" spans="1:15" s="2" customFormat="1" ht="30" customHeight="1" x14ac:dyDescent="0.3">
      <c r="B19" s="10" t="s">
        <v>213</v>
      </c>
      <c r="C19" s="115">
        <v>12199.71</v>
      </c>
      <c r="D19" s="17"/>
      <c r="E19" s="115">
        <v>50000</v>
      </c>
      <c r="F19" s="17"/>
      <c r="G19" s="115">
        <v>20000</v>
      </c>
      <c r="H19" s="17"/>
      <c r="I19" s="115">
        <v>50000</v>
      </c>
      <c r="K19" s="225">
        <v>0</v>
      </c>
      <c r="L19" s="99">
        <f t="shared" si="0"/>
        <v>0</v>
      </c>
      <c r="M19" s="411"/>
      <c r="N19" s="411"/>
      <c r="O19" s="411"/>
    </row>
    <row r="20" spans="1:15" s="2" customFormat="1" ht="30" customHeight="1" x14ac:dyDescent="0.3">
      <c r="B20" s="10" t="s">
        <v>214</v>
      </c>
      <c r="C20" s="115">
        <v>4213.04</v>
      </c>
      <c r="D20" s="17"/>
      <c r="E20" s="115">
        <v>5000</v>
      </c>
      <c r="F20" s="17"/>
      <c r="G20" s="115">
        <v>2500</v>
      </c>
      <c r="H20" s="17"/>
      <c r="I20" s="115">
        <v>5000</v>
      </c>
      <c r="K20" s="225">
        <v>0</v>
      </c>
      <c r="L20" s="99">
        <f>K20/I20</f>
        <v>0</v>
      </c>
      <c r="M20" s="411"/>
      <c r="N20" s="411"/>
      <c r="O20" s="411"/>
    </row>
    <row r="21" spans="1:15" s="2" customFormat="1" ht="30" customHeight="1" x14ac:dyDescent="0.3">
      <c r="B21" s="10" t="s">
        <v>215</v>
      </c>
      <c r="C21" s="115">
        <v>377.59</v>
      </c>
      <c r="D21" s="17"/>
      <c r="E21" s="115">
        <v>2000</v>
      </c>
      <c r="F21" s="17"/>
      <c r="G21" s="115">
        <v>1000</v>
      </c>
      <c r="H21" s="17"/>
      <c r="I21" s="115">
        <v>2000</v>
      </c>
      <c r="K21" s="225"/>
      <c r="L21" s="99"/>
      <c r="M21" s="411"/>
      <c r="N21" s="411"/>
      <c r="O21" s="411"/>
    </row>
    <row r="22" spans="1:15" s="2" customFormat="1" ht="24.95" customHeight="1" x14ac:dyDescent="0.3">
      <c r="B22" s="10" t="s">
        <v>314</v>
      </c>
      <c r="C22" s="312"/>
      <c r="D22" s="314"/>
      <c r="E22" s="312"/>
      <c r="F22" s="314"/>
      <c r="G22" s="312"/>
      <c r="H22" s="314"/>
      <c r="I22" s="312"/>
      <c r="K22" s="229"/>
      <c r="L22" s="210"/>
      <c r="M22" s="411"/>
      <c r="N22" s="411"/>
      <c r="O22" s="411"/>
    </row>
    <row r="23" spans="1:15" s="2" customFormat="1" ht="30" customHeight="1" x14ac:dyDescent="0.3">
      <c r="B23" s="296" t="s">
        <v>487</v>
      </c>
      <c r="C23" s="115">
        <v>456.07</v>
      </c>
      <c r="D23" s="17"/>
      <c r="E23" s="115">
        <v>100</v>
      </c>
      <c r="F23" s="17"/>
      <c r="G23" s="115">
        <v>550</v>
      </c>
      <c r="H23" s="17"/>
      <c r="I23" s="115">
        <v>550</v>
      </c>
      <c r="K23" s="231">
        <v>0</v>
      </c>
      <c r="L23" s="213">
        <f t="shared" ref="L23:L24" si="1">K23/I23</f>
        <v>0</v>
      </c>
      <c r="M23" s="411"/>
      <c r="N23" s="411"/>
      <c r="O23" s="411"/>
    </row>
    <row r="24" spans="1:15" s="2" customFormat="1" ht="30" customHeight="1" thickBot="1" x14ac:dyDescent="0.35">
      <c r="B24" s="10" t="s">
        <v>303</v>
      </c>
      <c r="C24" s="172">
        <v>2310</v>
      </c>
      <c r="D24" s="30"/>
      <c r="E24" s="172">
        <v>3000</v>
      </c>
      <c r="F24" s="30"/>
      <c r="G24" s="172">
        <v>2520</v>
      </c>
      <c r="H24" s="30"/>
      <c r="I24" s="172">
        <v>3000</v>
      </c>
      <c r="K24" s="226">
        <v>0</v>
      </c>
      <c r="L24" s="78">
        <f t="shared" si="1"/>
        <v>0</v>
      </c>
      <c r="M24" s="411"/>
      <c r="N24" s="411"/>
      <c r="O24" s="411"/>
    </row>
    <row r="25" spans="1:15" s="3" customFormat="1" ht="30" customHeight="1" x14ac:dyDescent="0.3">
      <c r="A25" s="614" t="s">
        <v>94</v>
      </c>
      <c r="B25" s="614"/>
      <c r="C25" s="166">
        <f>SUM(C7:C24)</f>
        <v>145852.97</v>
      </c>
      <c r="D25" s="25"/>
      <c r="E25" s="166">
        <f>SUM(E7:E24)</f>
        <v>236200</v>
      </c>
      <c r="F25" s="25"/>
      <c r="G25" s="166">
        <f>SUM(G7:G24)</f>
        <v>190570</v>
      </c>
      <c r="H25" s="25"/>
      <c r="I25" s="166">
        <f>SUM(I7:I24)</f>
        <v>247550</v>
      </c>
      <c r="K25" s="243">
        <f>SUM(K7:K24)</f>
        <v>0</v>
      </c>
      <c r="L25" s="206"/>
      <c r="M25" s="118"/>
      <c r="N25" s="118"/>
      <c r="O25" s="118"/>
    </row>
    <row r="26" spans="1:15" s="5" customFormat="1" ht="30" customHeight="1" thickBot="1" x14ac:dyDescent="0.35">
      <c r="B26" s="32" t="s">
        <v>91</v>
      </c>
      <c r="C26" s="119">
        <v>571359.94999999995</v>
      </c>
      <c r="D26" s="33"/>
      <c r="E26" s="119">
        <v>546450</v>
      </c>
      <c r="F26" s="33"/>
      <c r="G26" s="119">
        <v>624969.85</v>
      </c>
      <c r="H26" s="33"/>
      <c r="I26" s="119">
        <f>SUM('48bPrecinct #4-Receipts p-42'!I20,-I25)</f>
        <v>633419.85</v>
      </c>
      <c r="K26" s="238">
        <v>0</v>
      </c>
      <c r="L26" s="183"/>
      <c r="M26" s="118"/>
      <c r="N26" s="118"/>
      <c r="O26" s="118"/>
    </row>
    <row r="27" spans="1:15" s="5" customFormat="1" ht="50.1" customHeight="1" x14ac:dyDescent="0.3">
      <c r="A27" s="606" t="s">
        <v>141</v>
      </c>
      <c r="B27" s="606"/>
      <c r="C27" s="118">
        <f>SUM(C25:C26)</f>
        <v>717212.91999999993</v>
      </c>
      <c r="D27" s="21"/>
      <c r="E27" s="118">
        <f>SUM(E25:E26)</f>
        <v>782650</v>
      </c>
      <c r="F27" s="21"/>
      <c r="G27" s="118">
        <f>SUM(G25:G26)</f>
        <v>815539.85</v>
      </c>
      <c r="H27" s="21"/>
      <c r="I27" s="118">
        <f>IF(SUM(I25:I26)=0,"",SUM(I25:I26))</f>
        <v>880969.85</v>
      </c>
      <c r="K27" s="227">
        <f>SUM(K25:K26)</f>
        <v>0</v>
      </c>
      <c r="L27" s="84"/>
      <c r="M27" s="118"/>
      <c r="N27" s="118"/>
      <c r="O27" s="118"/>
    </row>
    <row r="28" spans="1:15" s="5" customFormat="1" ht="30" customHeight="1" x14ac:dyDescent="0.3">
      <c r="M28" s="118"/>
      <c r="N28" s="118"/>
      <c r="O28" s="118"/>
    </row>
  </sheetData>
  <mergeCells count="5">
    <mergeCell ref="A2:I2"/>
    <mergeCell ref="A4:B4"/>
    <mergeCell ref="A25:B25"/>
    <mergeCell ref="A27:B27"/>
    <mergeCell ref="A6:B6"/>
  </mergeCells>
  <printOptions horizontalCentered="1"/>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Roman,Regular"&amp;16 43</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5"/>
  <sheetViews>
    <sheetView topLeftCell="A10" workbookViewId="0">
      <selection activeCell="L10" sqref="L10"/>
    </sheetView>
  </sheetViews>
  <sheetFormatPr defaultColWidth="9.140625" defaultRowHeight="15" x14ac:dyDescent="0.25"/>
  <cols>
    <col min="1" max="7" width="9.140625" style="1"/>
    <col min="8" max="8" width="9.140625" style="351"/>
    <col min="9" max="16384" width="9.140625" style="1"/>
  </cols>
  <sheetData>
    <row r="1" spans="1:9" ht="27.95" customHeight="1" x14ac:dyDescent="0.25">
      <c r="A1" s="524" t="s">
        <v>779</v>
      </c>
      <c r="B1" s="524"/>
      <c r="C1" s="524"/>
      <c r="D1" s="524"/>
      <c r="E1" s="524"/>
      <c r="F1" s="524"/>
      <c r="G1" s="524"/>
      <c r="H1" s="524"/>
      <c r="I1" s="524"/>
    </row>
    <row r="2" spans="1:9" ht="4.9000000000000004" customHeight="1" x14ac:dyDescent="0.25"/>
    <row r="3" spans="1:9" ht="18.75" customHeight="1" thickBot="1" x14ac:dyDescent="0.3">
      <c r="A3" s="525" t="s">
        <v>534</v>
      </c>
      <c r="B3" s="525"/>
      <c r="C3" s="525"/>
      <c r="D3" s="525"/>
      <c r="E3" s="525"/>
      <c r="F3" s="525"/>
      <c r="G3" s="525"/>
      <c r="H3" s="525"/>
      <c r="I3" s="525"/>
    </row>
    <row r="4" spans="1:9" s="47" customFormat="1" ht="4.9000000000000004" customHeight="1" x14ac:dyDescent="0.25">
      <c r="H4" s="352"/>
    </row>
    <row r="5" spans="1:9" s="47" customFormat="1" ht="18" customHeight="1" x14ac:dyDescent="0.25">
      <c r="A5" s="512" t="s">
        <v>639</v>
      </c>
      <c r="B5" s="512"/>
      <c r="C5" s="512"/>
      <c r="D5" s="512"/>
      <c r="E5" s="512"/>
      <c r="F5" s="512"/>
      <c r="G5" s="512"/>
      <c r="H5" s="512"/>
      <c r="I5" s="371" t="s">
        <v>605</v>
      </c>
    </row>
    <row r="6" spans="1:9" s="47" customFormat="1" ht="18" customHeight="1" x14ac:dyDescent="0.25">
      <c r="A6" s="512" t="s">
        <v>640</v>
      </c>
      <c r="B6" s="512"/>
      <c r="C6" s="512"/>
      <c r="D6" s="512"/>
      <c r="E6" s="512"/>
      <c r="F6" s="512"/>
      <c r="G6" s="512"/>
      <c r="H6" s="512"/>
      <c r="I6" s="371" t="s">
        <v>606</v>
      </c>
    </row>
    <row r="7" spans="1:9" s="47" customFormat="1" ht="18" customHeight="1" x14ac:dyDescent="0.25">
      <c r="A7" s="512" t="s">
        <v>641</v>
      </c>
      <c r="B7" s="512"/>
      <c r="C7" s="512"/>
      <c r="D7" s="512"/>
      <c r="E7" s="512"/>
      <c r="F7" s="512"/>
      <c r="G7" s="512"/>
      <c r="H7" s="512"/>
      <c r="I7" s="371" t="s">
        <v>607</v>
      </c>
    </row>
    <row r="8" spans="1:9" s="47" customFormat="1" ht="18" customHeight="1" x14ac:dyDescent="0.25">
      <c r="A8" s="512" t="s">
        <v>642</v>
      </c>
      <c r="B8" s="512"/>
      <c r="C8" s="512"/>
      <c r="D8" s="512"/>
      <c r="E8" s="512"/>
      <c r="F8" s="512"/>
      <c r="G8" s="512"/>
      <c r="H8" s="512"/>
      <c r="I8" s="371" t="s">
        <v>608</v>
      </c>
    </row>
    <row r="9" spans="1:9" s="47" customFormat="1" ht="18" customHeight="1" x14ac:dyDescent="0.25">
      <c r="A9" s="512" t="s">
        <v>643</v>
      </c>
      <c r="B9" s="512"/>
      <c r="C9" s="512"/>
      <c r="D9" s="512"/>
      <c r="E9" s="512"/>
      <c r="F9" s="512"/>
      <c r="G9" s="512"/>
      <c r="H9" s="512"/>
      <c r="I9" s="351">
        <v>1</v>
      </c>
    </row>
    <row r="10" spans="1:9" s="47" customFormat="1" ht="18" customHeight="1" x14ac:dyDescent="0.25">
      <c r="A10" s="512" t="s">
        <v>644</v>
      </c>
      <c r="B10" s="512"/>
      <c r="C10" s="512"/>
      <c r="D10" s="512"/>
      <c r="E10" s="512"/>
      <c r="F10" s="512"/>
      <c r="G10" s="512"/>
      <c r="H10" s="512"/>
      <c r="I10" s="351">
        <v>2</v>
      </c>
    </row>
    <row r="11" spans="1:9" s="47" customFormat="1" ht="18" customHeight="1" x14ac:dyDescent="0.25">
      <c r="A11" s="512" t="s">
        <v>645</v>
      </c>
      <c r="B11" s="512"/>
      <c r="C11" s="512"/>
      <c r="D11" s="512"/>
      <c r="E11" s="512"/>
      <c r="F11" s="512"/>
      <c r="G11" s="512"/>
      <c r="H11" s="512"/>
      <c r="I11" s="351">
        <v>3</v>
      </c>
    </row>
    <row r="12" spans="1:9" s="47" customFormat="1" ht="18" customHeight="1" x14ac:dyDescent="0.25">
      <c r="A12" s="512" t="s">
        <v>646</v>
      </c>
      <c r="B12" s="512"/>
      <c r="C12" s="512"/>
      <c r="D12" s="512"/>
      <c r="E12" s="512"/>
      <c r="F12" s="512"/>
      <c r="G12" s="512"/>
      <c r="H12" s="512"/>
      <c r="I12" s="351">
        <v>4</v>
      </c>
    </row>
    <row r="13" spans="1:9" s="47" customFormat="1" ht="18" customHeight="1" x14ac:dyDescent="0.25">
      <c r="A13" s="512" t="s">
        <v>647</v>
      </c>
      <c r="B13" s="512"/>
      <c r="C13" s="512"/>
      <c r="D13" s="512"/>
      <c r="E13" s="512"/>
      <c r="F13" s="512"/>
      <c r="G13" s="512"/>
      <c r="H13" s="512"/>
      <c r="I13" s="351">
        <v>5</v>
      </c>
    </row>
    <row r="14" spans="1:9" s="47" customFormat="1" ht="18" customHeight="1" x14ac:dyDescent="0.25">
      <c r="A14" s="512" t="s">
        <v>648</v>
      </c>
      <c r="B14" s="512"/>
      <c r="C14" s="512"/>
      <c r="D14" s="512"/>
      <c r="E14" s="512"/>
      <c r="F14" s="512"/>
      <c r="G14" s="512"/>
      <c r="H14" s="512"/>
      <c r="I14" s="351">
        <v>6</v>
      </c>
    </row>
    <row r="15" spans="1:9" s="47" customFormat="1" ht="18" customHeight="1" x14ac:dyDescent="0.25">
      <c r="A15" s="512" t="s">
        <v>649</v>
      </c>
      <c r="B15" s="512"/>
      <c r="C15" s="512"/>
      <c r="D15" s="512"/>
      <c r="E15" s="512"/>
      <c r="F15" s="512"/>
      <c r="G15" s="512"/>
      <c r="H15" s="512"/>
      <c r="I15" s="351">
        <v>7</v>
      </c>
    </row>
    <row r="16" spans="1:9" s="47" customFormat="1" ht="18" customHeight="1" x14ac:dyDescent="0.25">
      <c r="A16" s="512" t="s">
        <v>650</v>
      </c>
      <c r="B16" s="512"/>
      <c r="C16" s="512"/>
      <c r="D16" s="512"/>
      <c r="E16" s="512"/>
      <c r="F16" s="512"/>
      <c r="G16" s="512"/>
      <c r="H16" s="512"/>
      <c r="I16" s="351">
        <v>8</v>
      </c>
    </row>
    <row r="17" spans="1:9" s="47" customFormat="1" ht="18" customHeight="1" x14ac:dyDescent="0.25">
      <c r="A17" s="512" t="s">
        <v>651</v>
      </c>
      <c r="B17" s="512"/>
      <c r="C17" s="512"/>
      <c r="D17" s="512"/>
      <c r="E17" s="512"/>
      <c r="F17" s="512"/>
      <c r="G17" s="512"/>
      <c r="H17" s="512"/>
      <c r="I17" s="351">
        <v>9</v>
      </c>
    </row>
    <row r="18" spans="1:9" s="47" customFormat="1" ht="18" customHeight="1" x14ac:dyDescent="0.25">
      <c r="A18" s="512" t="s">
        <v>652</v>
      </c>
      <c r="B18" s="512"/>
      <c r="C18" s="512"/>
      <c r="D18" s="512"/>
      <c r="E18" s="512"/>
      <c r="F18" s="512"/>
      <c r="G18" s="512"/>
      <c r="H18" s="512"/>
      <c r="I18" s="351">
        <v>10</v>
      </c>
    </row>
    <row r="19" spans="1:9" s="47" customFormat="1" ht="18" customHeight="1" x14ac:dyDescent="0.25">
      <c r="A19" s="512" t="s">
        <v>653</v>
      </c>
      <c r="B19" s="512"/>
      <c r="C19" s="512"/>
      <c r="D19" s="512"/>
      <c r="E19" s="512"/>
      <c r="F19" s="512"/>
      <c r="G19" s="512"/>
      <c r="H19" s="512"/>
      <c r="I19" s="351">
        <v>11</v>
      </c>
    </row>
    <row r="20" spans="1:9" s="47" customFormat="1" ht="18" customHeight="1" x14ac:dyDescent="0.25">
      <c r="A20" s="523" t="s">
        <v>535</v>
      </c>
      <c r="B20" s="523"/>
      <c r="C20" s="523"/>
      <c r="D20" s="523"/>
      <c r="E20" s="523"/>
      <c r="F20" s="523"/>
      <c r="G20" s="523"/>
      <c r="H20" s="523"/>
      <c r="I20" s="351"/>
    </row>
    <row r="21" spans="1:9" s="47" customFormat="1" ht="18" customHeight="1" x14ac:dyDescent="0.25">
      <c r="A21" s="522" t="s">
        <v>654</v>
      </c>
      <c r="B21" s="522"/>
      <c r="C21" s="522"/>
      <c r="D21" s="522"/>
      <c r="E21" s="522"/>
      <c r="F21" s="522"/>
      <c r="G21" s="522"/>
      <c r="H21" s="522"/>
      <c r="I21" s="351">
        <v>12</v>
      </c>
    </row>
    <row r="22" spans="1:9" s="47" customFormat="1" ht="18" customHeight="1" x14ac:dyDescent="0.25">
      <c r="A22" s="522" t="s">
        <v>655</v>
      </c>
      <c r="B22" s="522"/>
      <c r="C22" s="522"/>
      <c r="D22" s="522"/>
      <c r="E22" s="522"/>
      <c r="F22" s="522"/>
      <c r="G22" s="522"/>
      <c r="H22" s="522"/>
      <c r="I22" s="351">
        <v>13</v>
      </c>
    </row>
    <row r="23" spans="1:9" s="47" customFormat="1" ht="18" customHeight="1" x14ac:dyDescent="0.25">
      <c r="A23" s="522" t="s">
        <v>656</v>
      </c>
      <c r="B23" s="522"/>
      <c r="C23" s="522"/>
      <c r="D23" s="522"/>
      <c r="E23" s="522"/>
      <c r="F23" s="522"/>
      <c r="G23" s="522"/>
      <c r="H23" s="522"/>
      <c r="I23" s="351">
        <v>14</v>
      </c>
    </row>
    <row r="24" spans="1:9" s="47" customFormat="1" ht="18" customHeight="1" x14ac:dyDescent="0.25">
      <c r="A24" s="522" t="s">
        <v>657</v>
      </c>
      <c r="B24" s="522"/>
      <c r="C24" s="522"/>
      <c r="D24" s="522"/>
      <c r="E24" s="522"/>
      <c r="F24" s="522"/>
      <c r="G24" s="522"/>
      <c r="H24" s="522"/>
      <c r="I24" s="351">
        <v>15</v>
      </c>
    </row>
    <row r="25" spans="1:9" s="47" customFormat="1" ht="18" customHeight="1" x14ac:dyDescent="0.25">
      <c r="A25" s="522" t="s">
        <v>658</v>
      </c>
      <c r="B25" s="522"/>
      <c r="C25" s="522"/>
      <c r="D25" s="522"/>
      <c r="E25" s="522"/>
      <c r="F25" s="522"/>
      <c r="G25" s="522"/>
      <c r="H25" s="522"/>
      <c r="I25" s="351">
        <v>16</v>
      </c>
    </row>
    <row r="26" spans="1:9" s="47" customFormat="1" ht="18" customHeight="1" x14ac:dyDescent="0.25">
      <c r="A26" s="522" t="s">
        <v>659</v>
      </c>
      <c r="B26" s="522"/>
      <c r="C26" s="522"/>
      <c r="D26" s="522"/>
      <c r="E26" s="522"/>
      <c r="F26" s="522"/>
      <c r="G26" s="522"/>
      <c r="H26" s="522"/>
      <c r="I26" s="351">
        <v>17</v>
      </c>
    </row>
    <row r="27" spans="1:9" s="47" customFormat="1" ht="18" customHeight="1" x14ac:dyDescent="0.25">
      <c r="A27" s="522" t="s">
        <v>660</v>
      </c>
      <c r="B27" s="522"/>
      <c r="C27" s="522"/>
      <c r="D27" s="522"/>
      <c r="E27" s="522"/>
      <c r="F27" s="522"/>
      <c r="G27" s="522"/>
      <c r="H27" s="522"/>
      <c r="I27" s="351">
        <v>18</v>
      </c>
    </row>
    <row r="28" spans="1:9" s="47" customFormat="1" ht="18" customHeight="1" x14ac:dyDescent="0.25">
      <c r="A28" s="522" t="s">
        <v>661</v>
      </c>
      <c r="B28" s="522"/>
      <c r="C28" s="522"/>
      <c r="D28" s="522"/>
      <c r="E28" s="522"/>
      <c r="F28" s="522"/>
      <c r="G28" s="522"/>
      <c r="H28" s="522"/>
      <c r="I28" s="351">
        <v>19</v>
      </c>
    </row>
    <row r="29" spans="1:9" s="47" customFormat="1" ht="18" customHeight="1" x14ac:dyDescent="0.25">
      <c r="A29" s="512" t="s">
        <v>662</v>
      </c>
      <c r="B29" s="512"/>
      <c r="C29" s="512"/>
      <c r="D29" s="512"/>
      <c r="E29" s="512"/>
      <c r="F29" s="512"/>
      <c r="G29" s="512"/>
      <c r="H29" s="512"/>
      <c r="I29" s="351">
        <v>20</v>
      </c>
    </row>
    <row r="30" spans="1:9" s="47" customFormat="1" ht="18" customHeight="1" x14ac:dyDescent="0.25">
      <c r="A30" s="512" t="s">
        <v>663</v>
      </c>
      <c r="B30" s="512"/>
      <c r="C30" s="512"/>
      <c r="D30" s="512"/>
      <c r="E30" s="512"/>
      <c r="F30" s="512"/>
      <c r="G30" s="512"/>
      <c r="H30" s="512"/>
      <c r="I30" s="351">
        <v>21</v>
      </c>
    </row>
    <row r="31" spans="1:9" s="47" customFormat="1" ht="18" customHeight="1" x14ac:dyDescent="0.25">
      <c r="A31" s="522" t="s">
        <v>664</v>
      </c>
      <c r="B31" s="522"/>
      <c r="C31" s="522"/>
      <c r="D31" s="522"/>
      <c r="E31" s="522"/>
      <c r="F31" s="522"/>
      <c r="G31" s="522"/>
      <c r="H31" s="522"/>
      <c r="I31" s="351">
        <v>22</v>
      </c>
    </row>
    <row r="32" spans="1:9" s="47" customFormat="1" ht="18" customHeight="1" x14ac:dyDescent="0.25">
      <c r="A32" s="522" t="s">
        <v>665</v>
      </c>
      <c r="B32" s="522"/>
      <c r="C32" s="522"/>
      <c r="D32" s="522"/>
      <c r="E32" s="522"/>
      <c r="F32" s="522"/>
      <c r="G32" s="522"/>
      <c r="H32" s="522"/>
      <c r="I32" s="351">
        <v>23</v>
      </c>
    </row>
    <row r="33" spans="1:9" s="47" customFormat="1" ht="18" customHeight="1" x14ac:dyDescent="0.25">
      <c r="A33" s="522" t="s">
        <v>666</v>
      </c>
      <c r="B33" s="522"/>
      <c r="C33" s="522"/>
      <c r="D33" s="522"/>
      <c r="E33" s="522"/>
      <c r="F33" s="522"/>
      <c r="G33" s="522"/>
      <c r="H33" s="522"/>
      <c r="I33" s="371">
        <v>24</v>
      </c>
    </row>
    <row r="34" spans="1:9" s="47" customFormat="1" ht="18" customHeight="1" x14ac:dyDescent="0.25">
      <c r="A34" s="522" t="s">
        <v>667</v>
      </c>
      <c r="B34" s="522"/>
      <c r="C34" s="522"/>
      <c r="D34" s="522"/>
      <c r="E34" s="522"/>
      <c r="F34" s="522"/>
      <c r="G34" s="522"/>
      <c r="H34" s="522"/>
      <c r="I34" s="371">
        <v>25</v>
      </c>
    </row>
    <row r="35" spans="1:9" s="47" customFormat="1" ht="18" customHeight="1" x14ac:dyDescent="0.25">
      <c r="A35" s="522" t="s">
        <v>668</v>
      </c>
      <c r="B35" s="522"/>
      <c r="C35" s="522"/>
      <c r="D35" s="522"/>
      <c r="E35" s="522"/>
      <c r="F35" s="522"/>
      <c r="G35" s="522"/>
      <c r="H35" s="522"/>
      <c r="I35" s="371">
        <v>26</v>
      </c>
    </row>
    <row r="36" spans="1:9" s="47" customFormat="1" ht="18" customHeight="1" x14ac:dyDescent="0.25">
      <c r="A36" s="522" t="s">
        <v>669</v>
      </c>
      <c r="B36" s="522"/>
      <c r="C36" s="522"/>
      <c r="D36" s="522"/>
      <c r="E36" s="522"/>
      <c r="F36" s="522"/>
      <c r="G36" s="522"/>
      <c r="H36" s="522"/>
      <c r="I36" s="371">
        <v>27</v>
      </c>
    </row>
    <row r="37" spans="1:9" s="47" customFormat="1" ht="18" customHeight="1" x14ac:dyDescent="0.25">
      <c r="A37" s="522" t="s">
        <v>670</v>
      </c>
      <c r="B37" s="522"/>
      <c r="C37" s="522"/>
      <c r="D37" s="522"/>
      <c r="E37" s="522"/>
      <c r="F37" s="522"/>
      <c r="G37" s="522"/>
      <c r="H37" s="522"/>
      <c r="I37" s="371">
        <v>28</v>
      </c>
    </row>
    <row r="38" spans="1:9" s="47" customFormat="1" ht="18" customHeight="1" x14ac:dyDescent="0.25">
      <c r="A38" s="522" t="s">
        <v>671</v>
      </c>
      <c r="B38" s="522"/>
      <c r="C38" s="522"/>
      <c r="D38" s="522"/>
      <c r="E38" s="522"/>
      <c r="F38" s="522"/>
      <c r="G38" s="522"/>
      <c r="H38" s="522"/>
      <c r="I38" s="371">
        <v>29</v>
      </c>
    </row>
    <row r="39" spans="1:9" s="47" customFormat="1" ht="18" customHeight="1" x14ac:dyDescent="0.25">
      <c r="H39" s="352"/>
    </row>
    <row r="40" spans="1:9" s="47" customFormat="1" ht="18" customHeight="1" x14ac:dyDescent="0.25">
      <c r="H40" s="352"/>
    </row>
    <row r="41" spans="1:9" s="47" customFormat="1" ht="18" customHeight="1" x14ac:dyDescent="0.25">
      <c r="H41" s="352"/>
    </row>
    <row r="42" spans="1:9" s="47" customFormat="1" ht="18" customHeight="1" x14ac:dyDescent="0.25">
      <c r="H42" s="352"/>
    </row>
    <row r="43" spans="1:9" s="47" customFormat="1" ht="18" customHeight="1" x14ac:dyDescent="0.25">
      <c r="H43" s="352"/>
    </row>
    <row r="44" spans="1:9" s="47" customFormat="1" ht="18" customHeight="1" x14ac:dyDescent="0.25">
      <c r="H44" s="352"/>
    </row>
    <row r="45" spans="1:9" s="47" customFormat="1" ht="18" customHeight="1" x14ac:dyDescent="0.25">
      <c r="H45" s="352"/>
    </row>
    <row r="46" spans="1:9" s="47" customFormat="1" ht="18" customHeight="1" x14ac:dyDescent="0.25">
      <c r="H46" s="352"/>
    </row>
    <row r="47" spans="1:9" s="47" customFormat="1" ht="18" customHeight="1" x14ac:dyDescent="0.25">
      <c r="H47" s="352"/>
    </row>
    <row r="48" spans="1:9" s="47" customFormat="1" ht="18" customHeight="1" x14ac:dyDescent="0.25">
      <c r="E48" s="394"/>
      <c r="H48" s="352"/>
    </row>
    <row r="49" spans="8:8" s="47" customFormat="1" ht="18" customHeight="1" x14ac:dyDescent="0.25">
      <c r="H49" s="352"/>
    </row>
    <row r="50" spans="8:8" s="47" customFormat="1" ht="18" customHeight="1" x14ac:dyDescent="0.25">
      <c r="H50" s="352"/>
    </row>
    <row r="51" spans="8:8" s="47" customFormat="1" ht="18" customHeight="1" x14ac:dyDescent="0.25">
      <c r="H51" s="352"/>
    </row>
    <row r="52" spans="8:8" s="47" customFormat="1" ht="18" customHeight="1" x14ac:dyDescent="0.25">
      <c r="H52" s="352"/>
    </row>
    <row r="53" spans="8:8" s="47" customFormat="1" ht="18" customHeight="1" x14ac:dyDescent="0.25">
      <c r="H53" s="352"/>
    </row>
    <row r="54" spans="8:8" s="47" customFormat="1" ht="18" customHeight="1" x14ac:dyDescent="0.25">
      <c r="H54" s="352"/>
    </row>
    <row r="55" spans="8:8" s="47" customFormat="1" ht="18" customHeight="1" x14ac:dyDescent="0.25">
      <c r="H55" s="352"/>
    </row>
    <row r="56" spans="8:8" s="47" customFormat="1" ht="18" customHeight="1" x14ac:dyDescent="0.25">
      <c r="H56" s="352"/>
    </row>
    <row r="57" spans="8:8" s="47" customFormat="1" ht="18" customHeight="1" x14ac:dyDescent="0.25">
      <c r="H57" s="352"/>
    </row>
    <row r="58" spans="8:8" s="47" customFormat="1" ht="18" customHeight="1" x14ac:dyDescent="0.25">
      <c r="H58" s="352"/>
    </row>
    <row r="59" spans="8:8" s="47" customFormat="1" ht="18" customHeight="1" x14ac:dyDescent="0.25">
      <c r="H59" s="352"/>
    </row>
    <row r="60" spans="8:8" s="47" customFormat="1" ht="18" customHeight="1" x14ac:dyDescent="0.25">
      <c r="H60" s="352"/>
    </row>
    <row r="61" spans="8:8" s="47" customFormat="1" ht="15.75" x14ac:dyDescent="0.25">
      <c r="H61" s="352"/>
    </row>
    <row r="62" spans="8:8" s="47" customFormat="1" ht="15.75" x14ac:dyDescent="0.25">
      <c r="H62" s="352"/>
    </row>
    <row r="63" spans="8:8" s="47" customFormat="1" ht="15.75" x14ac:dyDescent="0.25">
      <c r="H63" s="352"/>
    </row>
    <row r="64" spans="8:8" s="47" customFormat="1" ht="15.75" x14ac:dyDescent="0.25">
      <c r="H64" s="352"/>
    </row>
    <row r="65" spans="8:8" s="47" customFormat="1" ht="15.75" x14ac:dyDescent="0.25">
      <c r="H65" s="352"/>
    </row>
  </sheetData>
  <mergeCells count="36">
    <mergeCell ref="A38:H38"/>
    <mergeCell ref="A33:H33"/>
    <mergeCell ref="A34:H34"/>
    <mergeCell ref="A35:H35"/>
    <mergeCell ref="A36:H36"/>
    <mergeCell ref="A37:H37"/>
    <mergeCell ref="A1:I1"/>
    <mergeCell ref="A3:I3"/>
    <mergeCell ref="A9:H9"/>
    <mergeCell ref="A10:H10"/>
    <mergeCell ref="A11:H11"/>
    <mergeCell ref="A8:H8"/>
    <mergeCell ref="A7:H7"/>
    <mergeCell ref="A6:H6"/>
    <mergeCell ref="A5:H5"/>
    <mergeCell ref="A12:H12"/>
    <mergeCell ref="A13:H13"/>
    <mergeCell ref="A14:H14"/>
    <mergeCell ref="A15:H15"/>
    <mergeCell ref="A16:H16"/>
    <mergeCell ref="A17:H17"/>
    <mergeCell ref="A18:H18"/>
    <mergeCell ref="A19:H19"/>
    <mergeCell ref="A20:H20"/>
    <mergeCell ref="A21:H21"/>
    <mergeCell ref="A22:H22"/>
    <mergeCell ref="A23:H23"/>
    <mergeCell ref="A24:H24"/>
    <mergeCell ref="A25:H25"/>
    <mergeCell ref="A26:H26"/>
    <mergeCell ref="A32:H32"/>
    <mergeCell ref="A27:H27"/>
    <mergeCell ref="A28:H28"/>
    <mergeCell ref="A29:H29"/>
    <mergeCell ref="A30:H30"/>
    <mergeCell ref="A31:H31"/>
  </mergeCells>
  <pageMargins left="1.2" right="0.45" top="0.5" bottom="0.25" header="0.3" footer="0.3"/>
  <pageSetup orientation="portrait" horizontalDpi="4294967295" verticalDpi="4294967295" r:id="rId1"/>
  <headerFooter>
    <oddFooter>&amp;C&amp;"Times New Roman,Regular"&amp;14iii</oddFoot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6" tint="0.39997558519241921"/>
  </sheetPr>
  <dimension ref="A1:O56"/>
  <sheetViews>
    <sheetView zoomScale="60" zoomScaleNormal="60" workbookViewId="0">
      <selection activeCell="C28" sqref="C28"/>
    </sheetView>
  </sheetViews>
  <sheetFormatPr defaultColWidth="9.140625" defaultRowHeight="18.75" x14ac:dyDescent="0.3"/>
  <cols>
    <col min="1" max="1" width="5.7109375" style="2" customWidth="1"/>
    <col min="2" max="2" width="50.7109375" style="2" customWidth="1"/>
    <col min="3" max="3" width="22.7109375" style="2" customWidth="1"/>
    <col min="4" max="4" width="3.42578125" style="2" customWidth="1"/>
    <col min="5" max="5" width="22.7109375" style="2" customWidth="1"/>
    <col min="6" max="6" width="3.42578125" style="2" customWidth="1"/>
    <col min="7" max="7" width="22.7109375" style="2" customWidth="1"/>
    <col min="8" max="8" width="3.42578125" style="2" customWidth="1"/>
    <col min="9" max="9" width="22.7109375" style="2" customWidth="1"/>
    <col min="10" max="10" width="3.42578125" style="2" hidden="1" customWidth="1"/>
    <col min="11" max="11" width="22.7109375" style="2" hidden="1" customWidth="1"/>
    <col min="12" max="12" width="11.7109375" style="2" hidden="1" customWidth="1"/>
    <col min="13" max="15" width="15.7109375" style="411" customWidth="1"/>
    <col min="16" max="16384" width="9.140625" style="2"/>
  </cols>
  <sheetData>
    <row r="1" spans="1:12" ht="30" customHeight="1" x14ac:dyDescent="0.3"/>
    <row r="2" spans="1:12" ht="30" customHeight="1" thickBot="1" x14ac:dyDescent="0.4">
      <c r="A2" s="601" t="s">
        <v>132</v>
      </c>
      <c r="B2" s="615"/>
      <c r="C2" s="615"/>
      <c r="D2" s="615"/>
      <c r="E2" s="615"/>
      <c r="F2" s="615"/>
      <c r="G2" s="615"/>
      <c r="H2" s="615"/>
      <c r="I2" s="615"/>
      <c r="K2" s="63"/>
      <c r="L2" s="63"/>
    </row>
    <row r="3" spans="1:12" ht="30" customHeight="1" x14ac:dyDescent="0.3"/>
    <row r="4" spans="1:12" ht="30" customHeight="1" x14ac:dyDescent="0.3">
      <c r="A4" s="600" t="s">
        <v>101</v>
      </c>
      <c r="B4" s="608"/>
      <c r="C4" s="4" t="s">
        <v>0</v>
      </c>
      <c r="D4" s="22"/>
      <c r="E4" s="4" t="s">
        <v>1</v>
      </c>
      <c r="F4" s="22"/>
      <c r="G4" s="4" t="s">
        <v>2</v>
      </c>
      <c r="H4" s="22"/>
      <c r="I4" s="4" t="s">
        <v>1</v>
      </c>
      <c r="K4" s="74" t="s">
        <v>143</v>
      </c>
      <c r="L4" s="6" t="s">
        <v>361</v>
      </c>
    </row>
    <row r="5" spans="1:12" ht="30" customHeight="1" x14ac:dyDescent="0.3">
      <c r="C5" s="7">
        <v>2022</v>
      </c>
      <c r="D5" s="23"/>
      <c r="E5" s="7">
        <v>2023</v>
      </c>
      <c r="F5" s="23"/>
      <c r="G5" s="7">
        <v>2023</v>
      </c>
      <c r="H5" s="23"/>
      <c r="I5" s="7">
        <v>2024</v>
      </c>
      <c r="K5" s="73">
        <v>2020</v>
      </c>
      <c r="L5" s="194" t="s">
        <v>362</v>
      </c>
    </row>
    <row r="6" spans="1:12" ht="30" customHeight="1" x14ac:dyDescent="0.3">
      <c r="A6" s="600" t="s">
        <v>3</v>
      </c>
      <c r="B6" s="616"/>
      <c r="D6" s="41"/>
      <c r="F6" s="41"/>
      <c r="H6" s="41"/>
      <c r="K6" s="76"/>
    </row>
    <row r="7" spans="1:12" ht="30" customHeight="1" x14ac:dyDescent="0.3">
      <c r="A7" s="52"/>
      <c r="B7" s="35" t="s">
        <v>276</v>
      </c>
      <c r="C7" s="113">
        <v>0</v>
      </c>
      <c r="D7" s="16"/>
      <c r="E7" s="113">
        <v>0</v>
      </c>
      <c r="F7" s="16"/>
      <c r="G7" s="113">
        <v>0</v>
      </c>
      <c r="H7" s="16"/>
      <c r="I7" s="113">
        <v>0</v>
      </c>
      <c r="K7" s="230">
        <v>0</v>
      </c>
      <c r="L7" s="117"/>
    </row>
    <row r="8" spans="1:12" ht="30" customHeight="1" x14ac:dyDescent="0.3">
      <c r="A8" s="52"/>
      <c r="B8" s="35" t="s">
        <v>277</v>
      </c>
      <c r="C8" s="113">
        <v>0</v>
      </c>
      <c r="D8" s="16"/>
      <c r="E8" s="113">
        <v>0</v>
      </c>
      <c r="F8" s="16"/>
      <c r="G8" s="113">
        <v>0</v>
      </c>
      <c r="H8" s="16"/>
      <c r="I8" s="113">
        <v>0</v>
      </c>
      <c r="K8" s="225">
        <v>0</v>
      </c>
      <c r="L8" s="10"/>
    </row>
    <row r="9" spans="1:12" ht="30" customHeight="1" x14ac:dyDescent="0.3">
      <c r="B9" s="8" t="s">
        <v>278</v>
      </c>
      <c r="C9" s="113">
        <v>7324.55</v>
      </c>
      <c r="D9" s="16"/>
      <c r="E9" s="113">
        <v>0</v>
      </c>
      <c r="F9" s="16"/>
      <c r="G9" s="113">
        <v>900</v>
      </c>
      <c r="H9" s="16"/>
      <c r="I9" s="113">
        <v>0</v>
      </c>
      <c r="K9" s="225">
        <v>0</v>
      </c>
      <c r="L9" s="10"/>
    </row>
    <row r="10" spans="1:12" ht="30" customHeight="1" x14ac:dyDescent="0.35">
      <c r="B10" s="502" t="s">
        <v>806</v>
      </c>
      <c r="C10" s="113">
        <v>73.83</v>
      </c>
      <c r="D10" s="16"/>
      <c r="E10" s="113">
        <v>0</v>
      </c>
      <c r="F10" s="16"/>
      <c r="G10" s="113">
        <v>149.97999999999999</v>
      </c>
      <c r="H10" s="16"/>
      <c r="I10" s="113">
        <v>0</v>
      </c>
      <c r="K10" s="225"/>
      <c r="L10" s="10"/>
    </row>
    <row r="11" spans="1:12" ht="30" customHeight="1" x14ac:dyDescent="0.3">
      <c r="B11" s="10" t="s">
        <v>359</v>
      </c>
      <c r="C11" s="115">
        <v>0</v>
      </c>
      <c r="D11" s="17"/>
      <c r="E11" s="115">
        <v>0</v>
      </c>
      <c r="F11" s="17"/>
      <c r="G11" s="115">
        <v>0</v>
      </c>
      <c r="H11" s="17"/>
      <c r="I11" s="115">
        <v>0</v>
      </c>
      <c r="K11" s="225">
        <v>0</v>
      </c>
      <c r="L11" s="10"/>
    </row>
    <row r="12" spans="1:12" ht="30" customHeight="1" x14ac:dyDescent="0.3">
      <c r="B12" s="10" t="s">
        <v>399</v>
      </c>
      <c r="C12" s="115">
        <v>91.53</v>
      </c>
      <c r="D12" s="17"/>
      <c r="E12" s="115">
        <v>0</v>
      </c>
      <c r="F12" s="17"/>
      <c r="G12" s="115">
        <v>0</v>
      </c>
      <c r="H12" s="17"/>
      <c r="I12" s="115">
        <v>0</v>
      </c>
      <c r="K12" s="225">
        <v>0</v>
      </c>
      <c r="L12" s="10"/>
    </row>
    <row r="13" spans="1:12" ht="30" customHeight="1" x14ac:dyDescent="0.3">
      <c r="B13" s="10" t="s">
        <v>275</v>
      </c>
      <c r="C13" s="115">
        <v>0</v>
      </c>
      <c r="D13" s="17"/>
      <c r="E13" s="115">
        <v>0</v>
      </c>
      <c r="F13" s="17"/>
      <c r="G13" s="115">
        <v>0</v>
      </c>
      <c r="H13" s="17"/>
      <c r="I13" s="115">
        <v>0</v>
      </c>
      <c r="K13" s="225"/>
      <c r="L13" s="10"/>
    </row>
    <row r="14" spans="1:12" ht="30" customHeight="1" thickBot="1" x14ac:dyDescent="0.35">
      <c r="B14" s="10" t="s">
        <v>502</v>
      </c>
      <c r="C14" s="114">
        <v>0</v>
      </c>
      <c r="D14" s="28"/>
      <c r="E14" s="114">
        <v>0</v>
      </c>
      <c r="F14" s="28"/>
      <c r="G14" s="114">
        <v>0</v>
      </c>
      <c r="H14" s="28"/>
      <c r="I14" s="114">
        <v>0</v>
      </c>
      <c r="K14" s="225">
        <v>0</v>
      </c>
      <c r="L14" s="10"/>
    </row>
    <row r="15" spans="1:12" ht="30" customHeight="1" x14ac:dyDescent="0.3">
      <c r="A15" s="600" t="s">
        <v>6</v>
      </c>
      <c r="B15" s="600"/>
      <c r="C15" s="166">
        <f>SUM(C7:C14)</f>
        <v>7489.91</v>
      </c>
      <c r="D15" s="25"/>
      <c r="E15" s="166">
        <f>SUM(E7:E14)</f>
        <v>0</v>
      </c>
      <c r="F15" s="25"/>
      <c r="G15" s="166">
        <f>SUM(G7:G14)</f>
        <v>1049.98</v>
      </c>
      <c r="H15" s="25"/>
      <c r="I15" s="166">
        <f>SUM(I7:I14)</f>
        <v>0</v>
      </c>
      <c r="K15" s="242">
        <f>SUM(K7:K14)</f>
        <v>0</v>
      </c>
      <c r="L15" s="257"/>
    </row>
    <row r="16" spans="1:12" ht="30" customHeight="1" thickBot="1" x14ac:dyDescent="0.35">
      <c r="B16" s="32" t="s">
        <v>7</v>
      </c>
      <c r="C16" s="119">
        <v>5849.48</v>
      </c>
      <c r="D16" s="33"/>
      <c r="E16" s="119">
        <v>0</v>
      </c>
      <c r="F16" s="33"/>
      <c r="G16" s="119">
        <v>4906.62</v>
      </c>
      <c r="H16" s="33"/>
      <c r="I16" s="119">
        <v>3806</v>
      </c>
      <c r="K16" s="238">
        <v>0</v>
      </c>
      <c r="L16" s="97"/>
    </row>
    <row r="17" spans="1:12" ht="30" customHeight="1" x14ac:dyDescent="0.3">
      <c r="A17" s="600" t="s">
        <v>103</v>
      </c>
      <c r="B17" s="600"/>
      <c r="C17" s="118">
        <f>SUM(C15:C16)</f>
        <v>13339.39</v>
      </c>
      <c r="D17" s="21"/>
      <c r="E17" s="118">
        <f>SUM(E15:E16)</f>
        <v>0</v>
      </c>
      <c r="F17" s="21"/>
      <c r="G17" s="118">
        <f>SUM(G15:G16)</f>
        <v>5956.6</v>
      </c>
      <c r="H17" s="21"/>
      <c r="I17" s="118">
        <f>SUM(I15:I16)</f>
        <v>3806</v>
      </c>
      <c r="K17" s="227">
        <f>SUM(K15:K16)</f>
        <v>0</v>
      </c>
      <c r="L17" s="207"/>
    </row>
    <row r="18" spans="1:12" ht="30" customHeight="1" x14ac:dyDescent="0.3"/>
    <row r="19" spans="1:12" ht="30" customHeight="1" thickBot="1" x14ac:dyDescent="0.35">
      <c r="A19" s="63"/>
      <c r="B19" s="63"/>
      <c r="C19" s="63"/>
      <c r="D19" s="63"/>
      <c r="E19" s="63"/>
      <c r="F19" s="63"/>
      <c r="G19" s="63"/>
      <c r="H19" s="63"/>
      <c r="I19" s="63"/>
      <c r="K19" s="63"/>
      <c r="L19" s="63"/>
    </row>
    <row r="20" spans="1:12" ht="30" customHeight="1" x14ac:dyDescent="0.3"/>
    <row r="21" spans="1:12" ht="30" customHeight="1" x14ac:dyDescent="0.3">
      <c r="A21" s="600" t="s">
        <v>4</v>
      </c>
      <c r="B21" s="617"/>
    </row>
    <row r="22" spans="1:12" ht="30" customHeight="1" x14ac:dyDescent="0.3">
      <c r="B22" s="8" t="s">
        <v>271</v>
      </c>
      <c r="C22" s="113">
        <v>0</v>
      </c>
      <c r="D22" s="16"/>
      <c r="E22" s="113">
        <v>0</v>
      </c>
      <c r="F22" s="16"/>
      <c r="G22" s="113">
        <v>0</v>
      </c>
      <c r="H22" s="16"/>
      <c r="I22" s="113">
        <v>0</v>
      </c>
      <c r="K22" s="224">
        <v>0</v>
      </c>
      <c r="L22" s="8" t="e">
        <f t="shared" ref="L22" si="0">K22/I22</f>
        <v>#DIV/0!</v>
      </c>
    </row>
    <row r="23" spans="1:12" ht="30" customHeight="1" x14ac:dyDescent="0.3">
      <c r="B23" s="8" t="s">
        <v>272</v>
      </c>
      <c r="C23" s="113">
        <v>750</v>
      </c>
      <c r="D23" s="16"/>
      <c r="E23" s="113">
        <v>0</v>
      </c>
      <c r="F23" s="16"/>
      <c r="G23" s="113">
        <v>1000</v>
      </c>
      <c r="H23" s="16"/>
      <c r="I23" s="113">
        <v>1000</v>
      </c>
      <c r="K23" s="225">
        <v>0</v>
      </c>
      <c r="L23" s="10">
        <f>K23/I23</f>
        <v>0</v>
      </c>
    </row>
    <row r="24" spans="1:12" ht="30" customHeight="1" x14ac:dyDescent="0.3">
      <c r="B24" s="8" t="s">
        <v>273</v>
      </c>
      <c r="C24" s="115">
        <v>0</v>
      </c>
      <c r="D24" s="17"/>
      <c r="E24" s="115">
        <v>0</v>
      </c>
      <c r="F24" s="17"/>
      <c r="G24" s="115">
        <v>0</v>
      </c>
      <c r="H24" s="17"/>
      <c r="I24" s="115">
        <v>0</v>
      </c>
      <c r="K24" s="225">
        <v>0</v>
      </c>
      <c r="L24" s="10" t="e">
        <f t="shared" ref="L24:L25" si="1">K24/I24</f>
        <v>#DIV/0!</v>
      </c>
    </row>
    <row r="25" spans="1:12" ht="30" customHeight="1" thickBot="1" x14ac:dyDescent="0.35">
      <c r="B25" s="10" t="s">
        <v>274</v>
      </c>
      <c r="C25" s="116">
        <v>7608.94</v>
      </c>
      <c r="D25" s="18"/>
      <c r="E25" s="116">
        <v>0</v>
      </c>
      <c r="F25" s="18"/>
      <c r="G25" s="116">
        <v>1000</v>
      </c>
      <c r="H25" s="18"/>
      <c r="I25" s="116">
        <v>1000</v>
      </c>
      <c r="K25" s="241">
        <v>0</v>
      </c>
      <c r="L25" s="97">
        <f t="shared" si="1"/>
        <v>0</v>
      </c>
    </row>
    <row r="26" spans="1:12" ht="30" customHeight="1" x14ac:dyDescent="0.3">
      <c r="A26" s="600" t="s">
        <v>13</v>
      </c>
      <c r="B26" s="600"/>
      <c r="C26" s="166">
        <f>SUM(C22:C25)</f>
        <v>8358.9399999999987</v>
      </c>
      <c r="D26" s="25"/>
      <c r="E26" s="166">
        <f>SUM(E22:E25)</f>
        <v>0</v>
      </c>
      <c r="F26" s="25"/>
      <c r="G26" s="166">
        <f>SUM(G22:G25)</f>
        <v>2000</v>
      </c>
      <c r="H26" s="25"/>
      <c r="I26" s="166">
        <f>SUM(I22:I25)</f>
        <v>2000</v>
      </c>
      <c r="K26" s="242">
        <f>SUM(K22:K25)</f>
        <v>0</v>
      </c>
      <c r="L26" s="257"/>
    </row>
    <row r="27" spans="1:12" ht="30" customHeight="1" thickBot="1" x14ac:dyDescent="0.35">
      <c r="B27" s="32" t="s">
        <v>91</v>
      </c>
      <c r="C27" s="119">
        <v>4906.62</v>
      </c>
      <c r="D27" s="33"/>
      <c r="E27" s="119">
        <f>E17-E26</f>
        <v>0</v>
      </c>
      <c r="F27" s="33"/>
      <c r="G27" s="119">
        <f>G17-G26</f>
        <v>3956.6000000000004</v>
      </c>
      <c r="H27" s="33"/>
      <c r="I27" s="119">
        <f>I17-I26</f>
        <v>1806</v>
      </c>
      <c r="K27" s="238">
        <v>0</v>
      </c>
      <c r="L27" s="97"/>
    </row>
    <row r="28" spans="1:12" ht="50.1" customHeight="1" x14ac:dyDescent="0.3">
      <c r="A28" s="606" t="s">
        <v>133</v>
      </c>
      <c r="B28" s="606"/>
      <c r="C28" s="118">
        <f>SUM(C26:C27)</f>
        <v>13265.559999999998</v>
      </c>
      <c r="D28" s="21"/>
      <c r="E28" s="118">
        <f>SUM(E26:E27)</f>
        <v>0</v>
      </c>
      <c r="F28" s="21"/>
      <c r="G28" s="118">
        <f>SUM(G26:G27)</f>
        <v>5956.6</v>
      </c>
      <c r="H28" s="21"/>
      <c r="I28" s="118">
        <f>SUM(I26:I27)</f>
        <v>3806</v>
      </c>
      <c r="K28" s="230">
        <f>SUM(K26:K27)</f>
        <v>0</v>
      </c>
      <c r="L28" s="207"/>
    </row>
    <row r="29" spans="1:12" ht="30" customHeight="1" x14ac:dyDescent="0.3"/>
    <row r="30" spans="1:12" ht="30" customHeight="1" x14ac:dyDescent="0.3"/>
    <row r="31" spans="1:12" ht="30" customHeight="1" x14ac:dyDescent="0.3"/>
    <row r="32" spans="1:12"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sheetData>
  <mergeCells count="8">
    <mergeCell ref="A26:B26"/>
    <mergeCell ref="A28:B28"/>
    <mergeCell ref="A2:I2"/>
    <mergeCell ref="A4:B4"/>
    <mergeCell ref="A6:B6"/>
    <mergeCell ref="A15:B15"/>
    <mergeCell ref="A17:B17"/>
    <mergeCell ref="A21:B21"/>
  </mergeCells>
  <printOptions horizontalCentered="1"/>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Roman,Regular"&amp;16 44</oddFooter>
  </headerFooter>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7" tint="-0.249977111117893"/>
  </sheetPr>
  <dimension ref="A1:I41"/>
  <sheetViews>
    <sheetView zoomScale="60" zoomScaleNormal="60" workbookViewId="0">
      <selection activeCell="C12" sqref="C12"/>
    </sheetView>
  </sheetViews>
  <sheetFormatPr defaultColWidth="8.85546875" defaultRowHeight="15"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15.7109375" style="1" customWidth="1"/>
    <col min="11" max="16384" width="8.85546875" style="1"/>
  </cols>
  <sheetData>
    <row r="1" spans="1:9" s="2" customFormat="1" ht="30" customHeight="1" x14ac:dyDescent="0.3"/>
    <row r="2" spans="1:9" s="2" customFormat="1" ht="30" customHeight="1" thickBot="1" x14ac:dyDescent="0.4">
      <c r="A2" s="601" t="s">
        <v>137</v>
      </c>
      <c r="B2" s="601"/>
      <c r="C2" s="601"/>
      <c r="D2" s="601"/>
      <c r="E2" s="601"/>
      <c r="F2" s="601"/>
      <c r="G2" s="601"/>
      <c r="H2" s="601"/>
      <c r="I2" s="601"/>
    </row>
    <row r="3" spans="1:9" s="2" customFormat="1" ht="30" customHeight="1" x14ac:dyDescent="0.3"/>
    <row r="4" spans="1:9" s="26" customFormat="1" ht="30" customHeight="1" x14ac:dyDescent="0.3">
      <c r="A4" s="600" t="s">
        <v>101</v>
      </c>
      <c r="B4" s="600"/>
      <c r="C4" s="4" t="s">
        <v>0</v>
      </c>
      <c r="D4" s="68"/>
      <c r="E4" s="4" t="s">
        <v>1</v>
      </c>
      <c r="F4" s="68"/>
      <c r="G4" s="4" t="s">
        <v>2</v>
      </c>
      <c r="H4" s="68"/>
      <c r="I4" s="4" t="s">
        <v>1</v>
      </c>
    </row>
    <row r="5" spans="1:9" s="2" customFormat="1" ht="30" customHeight="1" x14ac:dyDescent="0.3">
      <c r="C5" s="7">
        <v>2022</v>
      </c>
      <c r="D5" s="23"/>
      <c r="E5" s="7">
        <v>2023</v>
      </c>
      <c r="F5" s="23"/>
      <c r="G5" s="7">
        <v>2023</v>
      </c>
      <c r="H5" s="23"/>
      <c r="I5" s="7">
        <v>2024</v>
      </c>
    </row>
    <row r="6" spans="1:9" s="2" customFormat="1" ht="30" customHeight="1" x14ac:dyDescent="0.3">
      <c r="A6" s="600" t="s">
        <v>3</v>
      </c>
      <c r="B6" s="608"/>
      <c r="D6" s="41"/>
      <c r="F6" s="41"/>
      <c r="H6" s="41"/>
    </row>
    <row r="7" spans="1:9" s="2" customFormat="1" ht="30" customHeight="1" x14ac:dyDescent="0.3">
      <c r="B7" s="8" t="s">
        <v>135</v>
      </c>
      <c r="C7" s="113">
        <v>0</v>
      </c>
      <c r="D7" s="16"/>
      <c r="E7" s="113">
        <v>0</v>
      </c>
      <c r="F7" s="16"/>
      <c r="G7" s="113">
        <v>0</v>
      </c>
      <c r="H7" s="16"/>
      <c r="I7" s="113">
        <v>0</v>
      </c>
    </row>
    <row r="8" spans="1:9" s="2" customFormat="1" ht="30" customHeight="1" x14ac:dyDescent="0.3">
      <c r="B8" s="8" t="s">
        <v>136</v>
      </c>
      <c r="C8" s="113">
        <v>59676.5</v>
      </c>
      <c r="D8" s="16"/>
      <c r="E8" s="113">
        <v>50538</v>
      </c>
      <c r="F8" s="16"/>
      <c r="G8" s="113">
        <v>53748</v>
      </c>
      <c r="H8" s="16"/>
      <c r="I8" s="113">
        <v>50538</v>
      </c>
    </row>
    <row r="9" spans="1:9" s="2" customFormat="1" ht="30" customHeight="1" thickBot="1" x14ac:dyDescent="0.35">
      <c r="B9" s="10" t="s">
        <v>492</v>
      </c>
      <c r="C9" s="172">
        <v>2803.4</v>
      </c>
      <c r="D9" s="30"/>
      <c r="E9" s="172">
        <v>0</v>
      </c>
      <c r="F9" s="30"/>
      <c r="G9" s="172">
        <v>8</v>
      </c>
      <c r="H9" s="30"/>
      <c r="I9" s="172">
        <v>0</v>
      </c>
    </row>
    <row r="10" spans="1:9" s="2" customFormat="1" ht="30" customHeight="1" x14ac:dyDescent="0.3">
      <c r="A10" s="600" t="s">
        <v>6</v>
      </c>
      <c r="B10" s="600"/>
      <c r="C10" s="118">
        <f>SUM(C7:C9)</f>
        <v>62479.9</v>
      </c>
      <c r="D10" s="21"/>
      <c r="E10" s="118">
        <f>SUM(E7:E9)</f>
        <v>50538</v>
      </c>
      <c r="F10" s="21"/>
      <c r="G10" s="118">
        <f>SUM(G7:G9)</f>
        <v>53756</v>
      </c>
      <c r="H10" s="21"/>
      <c r="I10" s="118">
        <f>SUM(I7:I9)</f>
        <v>50538</v>
      </c>
    </row>
    <row r="11" spans="1:9" s="2" customFormat="1" ht="30" customHeight="1" thickBot="1" x14ac:dyDescent="0.35">
      <c r="A11" s="5"/>
      <c r="B11" s="32" t="s">
        <v>7</v>
      </c>
      <c r="C11" s="119">
        <v>70066.06</v>
      </c>
      <c r="D11" s="33"/>
      <c r="E11" s="119">
        <v>93486</v>
      </c>
      <c r="F11" s="33"/>
      <c r="G11" s="119">
        <v>70066</v>
      </c>
      <c r="H11" s="33"/>
      <c r="I11" s="119">
        <v>93486</v>
      </c>
    </row>
    <row r="12" spans="1:9" s="2" customFormat="1" ht="30" customHeight="1" x14ac:dyDescent="0.3">
      <c r="A12" s="5" t="s">
        <v>103</v>
      </c>
      <c r="B12" s="5"/>
      <c r="C12" s="118">
        <f>SUM(C10:C11)</f>
        <v>132545.96</v>
      </c>
      <c r="D12" s="21"/>
      <c r="E12" s="118">
        <f>SUM(E10:E11)</f>
        <v>144024</v>
      </c>
      <c r="F12" s="21"/>
      <c r="G12" s="118">
        <f>SUM(G10:G11)</f>
        <v>123822</v>
      </c>
      <c r="H12" s="21"/>
      <c r="I12" s="118">
        <f>SUM(I10:I11)</f>
        <v>144024</v>
      </c>
    </row>
    <row r="13" spans="1:9" s="2" customFormat="1" ht="30" customHeight="1" thickBot="1" x14ac:dyDescent="0.35">
      <c r="A13" s="63"/>
      <c r="B13" s="63"/>
      <c r="C13" s="63"/>
      <c r="D13" s="63"/>
      <c r="E13" s="63"/>
      <c r="F13" s="63"/>
      <c r="G13" s="63"/>
      <c r="H13" s="63"/>
      <c r="I13" s="63"/>
    </row>
    <row r="14" spans="1:9" s="2" customFormat="1" ht="30" customHeight="1" x14ac:dyDescent="0.3"/>
    <row r="15" spans="1:9" s="2" customFormat="1" ht="30" customHeight="1" x14ac:dyDescent="0.3">
      <c r="A15" s="600" t="s">
        <v>4</v>
      </c>
      <c r="B15" s="600"/>
    </row>
    <row r="16" spans="1:9" s="2" customFormat="1" ht="30" customHeight="1" x14ac:dyDescent="0.3">
      <c r="A16" s="618" t="s">
        <v>523</v>
      </c>
      <c r="B16" s="618"/>
      <c r="C16" s="114"/>
      <c r="D16" s="28"/>
      <c r="E16" s="114"/>
      <c r="F16" s="28"/>
      <c r="G16" s="114"/>
      <c r="H16" s="28"/>
      <c r="I16" s="114"/>
    </row>
    <row r="17" spans="1:9" s="2" customFormat="1" ht="30" customHeight="1" x14ac:dyDescent="0.3">
      <c r="A17" s="403"/>
      <c r="B17" s="35" t="s">
        <v>720</v>
      </c>
      <c r="C17" s="113">
        <v>-870.3</v>
      </c>
      <c r="D17" s="16"/>
      <c r="E17" s="113">
        <v>0</v>
      </c>
      <c r="F17" s="16"/>
      <c r="G17" s="113">
        <v>-213</v>
      </c>
      <c r="H17" s="16"/>
      <c r="I17" s="113">
        <v>0</v>
      </c>
    </row>
    <row r="18" spans="1:9" s="2" customFormat="1" ht="30" customHeight="1" x14ac:dyDescent="0.3">
      <c r="A18" s="403"/>
      <c r="B18" s="35" t="s">
        <v>501</v>
      </c>
      <c r="C18" s="114">
        <v>0</v>
      </c>
      <c r="D18" s="28"/>
      <c r="E18" s="114">
        <v>0</v>
      </c>
      <c r="F18" s="28"/>
      <c r="G18" s="114">
        <v>0</v>
      </c>
      <c r="H18" s="28"/>
      <c r="I18" s="114">
        <v>0</v>
      </c>
    </row>
    <row r="19" spans="1:9" s="2" customFormat="1" ht="30" customHeight="1" x14ac:dyDescent="0.3">
      <c r="A19" s="403"/>
      <c r="B19" s="35" t="s">
        <v>499</v>
      </c>
      <c r="C19" s="167">
        <v>0</v>
      </c>
      <c r="D19" s="41"/>
      <c r="E19" s="167">
        <v>0</v>
      </c>
      <c r="F19" s="41"/>
      <c r="G19" s="167">
        <v>0</v>
      </c>
      <c r="H19" s="41"/>
      <c r="I19" s="167">
        <v>0</v>
      </c>
    </row>
    <row r="20" spans="1:9" s="2" customFormat="1" ht="30" customHeight="1" thickBot="1" x14ac:dyDescent="0.35">
      <c r="A20" s="403"/>
      <c r="B20" s="10" t="s">
        <v>500</v>
      </c>
      <c r="C20" s="116">
        <v>50000</v>
      </c>
      <c r="D20" s="18"/>
      <c r="E20" s="116">
        <v>50000</v>
      </c>
      <c r="F20" s="18"/>
      <c r="G20" s="116">
        <v>50000</v>
      </c>
      <c r="H20" s="18"/>
      <c r="I20" s="116">
        <v>50000</v>
      </c>
    </row>
    <row r="21" spans="1:9" s="2" customFormat="1" ht="30" customHeight="1" x14ac:dyDescent="0.3">
      <c r="A21" s="600" t="s">
        <v>13</v>
      </c>
      <c r="B21" s="600"/>
      <c r="C21" s="118">
        <f>SUM(C16:C20)</f>
        <v>49129.7</v>
      </c>
      <c r="D21" s="21"/>
      <c r="E21" s="118">
        <f>SUM(E16:E20)</f>
        <v>50000</v>
      </c>
      <c r="F21" s="21"/>
      <c r="G21" s="118">
        <f>SUM(G16:G20)</f>
        <v>49787</v>
      </c>
      <c r="H21" s="21"/>
      <c r="I21" s="118">
        <f>SUM(I16:I20)</f>
        <v>50000</v>
      </c>
    </row>
    <row r="22" spans="1:9" s="2" customFormat="1" ht="30" customHeight="1" thickBot="1" x14ac:dyDescent="0.35">
      <c r="A22" s="5"/>
      <c r="B22" s="49" t="s">
        <v>91</v>
      </c>
      <c r="C22" s="119">
        <v>70066.06</v>
      </c>
      <c r="D22" s="33"/>
      <c r="E22" s="119">
        <f>E12-E21</f>
        <v>94024</v>
      </c>
      <c r="F22" s="33"/>
      <c r="G22" s="119">
        <f>G12-G21</f>
        <v>74035</v>
      </c>
      <c r="H22" s="33"/>
      <c r="I22" s="119">
        <f>I12-I21</f>
        <v>94024</v>
      </c>
    </row>
    <row r="23" spans="1:9" s="2" customFormat="1" ht="49.9" customHeight="1" x14ac:dyDescent="0.3">
      <c r="A23" s="606" t="s">
        <v>138</v>
      </c>
      <c r="B23" s="606"/>
      <c r="C23" s="118">
        <f>SUM(C21:C22)</f>
        <v>119195.76</v>
      </c>
      <c r="D23" s="21"/>
      <c r="E23" s="118">
        <f>SUM(E21:E22)</f>
        <v>144024</v>
      </c>
      <c r="F23" s="21"/>
      <c r="G23" s="118">
        <f>SUM(G21:G22)</f>
        <v>123822</v>
      </c>
      <c r="H23" s="21"/>
      <c r="I23" s="118">
        <f>SUM(I21:I22)</f>
        <v>144024</v>
      </c>
    </row>
    <row r="24" spans="1:9" s="2" customFormat="1" ht="30" customHeight="1" x14ac:dyDescent="0.3"/>
    <row r="25" spans="1:9" s="2" customFormat="1" ht="30" customHeight="1" x14ac:dyDescent="0.3"/>
    <row r="26" spans="1:9" s="2" customFormat="1" ht="30" hidden="1" customHeight="1" x14ac:dyDescent="0.3">
      <c r="B26" s="2" t="s">
        <v>174</v>
      </c>
      <c r="C26" s="2" t="s">
        <v>175</v>
      </c>
      <c r="E26" s="40">
        <v>328266.02</v>
      </c>
    </row>
    <row r="27" spans="1:9" s="2" customFormat="1" ht="30" hidden="1" customHeight="1" x14ac:dyDescent="0.3">
      <c r="C27" s="2" t="s">
        <v>176</v>
      </c>
      <c r="E27" s="40">
        <v>299000</v>
      </c>
    </row>
    <row r="28" spans="1:9" s="2" customFormat="1" ht="30" hidden="1" customHeight="1" x14ac:dyDescent="0.3">
      <c r="C28" s="2" t="s">
        <v>177</v>
      </c>
      <c r="E28" s="40">
        <v>29266.02</v>
      </c>
    </row>
    <row r="29" spans="1:9" s="2" customFormat="1" ht="30" customHeight="1" x14ac:dyDescent="0.3"/>
    <row r="30" spans="1:9" s="2" customFormat="1" ht="30" customHeight="1" x14ac:dyDescent="0.3"/>
    <row r="31" spans="1:9" s="2" customFormat="1" ht="30" customHeight="1" x14ac:dyDescent="0.3"/>
    <row r="32" spans="1:9" s="2" customFormat="1" ht="30" customHeight="1" x14ac:dyDescent="0.3"/>
    <row r="33" s="2" customFormat="1" ht="30" customHeight="1" x14ac:dyDescent="0.3"/>
    <row r="34" s="2" customFormat="1" ht="30" customHeight="1" x14ac:dyDescent="0.3"/>
    <row r="35" s="2" customFormat="1" ht="30" customHeight="1" x14ac:dyDescent="0.3"/>
    <row r="36" s="2" customFormat="1" ht="30" customHeight="1" x14ac:dyDescent="0.3"/>
    <row r="37" s="2" customFormat="1" ht="30" customHeight="1" x14ac:dyDescent="0.3"/>
    <row r="38" s="2" customFormat="1" ht="30" customHeight="1" x14ac:dyDescent="0.3"/>
    <row r="39" s="2" customFormat="1" ht="30" customHeight="1" x14ac:dyDescent="0.3"/>
    <row r="40" s="2" customFormat="1" ht="30" customHeight="1" x14ac:dyDescent="0.3"/>
    <row r="41" s="2" customFormat="1" ht="30" customHeight="1" x14ac:dyDescent="0.3"/>
  </sheetData>
  <mergeCells count="8">
    <mergeCell ref="A23:B23"/>
    <mergeCell ref="A2:I2"/>
    <mergeCell ref="A4:B4"/>
    <mergeCell ref="A6:B6"/>
    <mergeCell ref="A10:B10"/>
    <mergeCell ref="A15:B15"/>
    <mergeCell ref="A21:B21"/>
    <mergeCell ref="A16:B16"/>
  </mergeCells>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Roman,Regular"&amp;14 &amp;16 45</oddFooter>
  </headerFooter>
  <legacy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2:E2"/>
  <sheetViews>
    <sheetView workbookViewId="0">
      <selection activeCell="N26" sqref="N26"/>
    </sheetView>
  </sheetViews>
  <sheetFormatPr defaultColWidth="9.140625" defaultRowHeight="15" x14ac:dyDescent="0.25"/>
  <cols>
    <col min="1" max="16384" width="9.140625" style="1"/>
  </cols>
  <sheetData>
    <row r="2" spans="1:5" ht="15.75" x14ac:dyDescent="0.25">
      <c r="A2" s="523" t="s">
        <v>287</v>
      </c>
      <c r="B2" s="523"/>
      <c r="C2" s="523"/>
      <c r="D2" s="523"/>
      <c r="E2" s="523"/>
    </row>
  </sheetData>
  <mergeCells count="1">
    <mergeCell ref="A2:E2"/>
  </mergeCells>
  <pageMargins left="0.7" right="0.7" top="0.75" bottom="0.75" header="0.3" footer="0.3"/>
  <pageSetup scale="55" orientation="portrait" horizontalDpi="4294967295" verticalDpi="4294967295" r:id="rId1"/>
  <headerFooter>
    <oddFooter>&amp;C&amp;"Times New Roman,Regular"&amp;16 46</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7" tint="0.39997558519241921"/>
  </sheetPr>
  <dimension ref="A1:I33"/>
  <sheetViews>
    <sheetView tabSelected="1" topLeftCell="A2" zoomScale="110" zoomScaleNormal="110" workbookViewId="0">
      <selection activeCell="A13" sqref="A13"/>
    </sheetView>
  </sheetViews>
  <sheetFormatPr defaultRowHeight="15" x14ac:dyDescent="0.25"/>
  <sheetData>
    <row r="1" spans="1:9" ht="27" x14ac:dyDescent="0.35">
      <c r="A1" s="550" t="s">
        <v>779</v>
      </c>
      <c r="B1" s="550"/>
      <c r="C1" s="550"/>
      <c r="D1" s="550"/>
      <c r="E1" s="550"/>
      <c r="F1" s="550"/>
      <c r="G1" s="550"/>
      <c r="H1" s="550"/>
      <c r="I1" s="550"/>
    </row>
    <row r="3" spans="1:9" ht="27.75" x14ac:dyDescent="0.4">
      <c r="A3" s="550" t="s">
        <v>633</v>
      </c>
      <c r="B3" s="620"/>
      <c r="C3" s="620"/>
      <c r="D3" s="620"/>
      <c r="E3" s="620"/>
      <c r="F3" s="620"/>
      <c r="G3" s="620"/>
      <c r="H3" s="620"/>
      <c r="I3" s="620"/>
    </row>
    <row r="5" spans="1:9" ht="19.5" thickBot="1" x14ac:dyDescent="0.35">
      <c r="A5" s="619" t="s">
        <v>534</v>
      </c>
      <c r="B5" s="619"/>
      <c r="C5" s="619"/>
      <c r="D5" s="619"/>
      <c r="E5" s="619"/>
      <c r="F5" s="619"/>
      <c r="G5" s="619"/>
      <c r="H5" s="619"/>
      <c r="I5" s="410"/>
    </row>
    <row r="6" spans="1:9" x14ac:dyDescent="0.25">
      <c r="A6" s="1"/>
      <c r="B6" s="1"/>
      <c r="C6" s="1"/>
      <c r="D6" s="1"/>
      <c r="E6" s="1"/>
      <c r="F6" s="1"/>
      <c r="G6" s="1"/>
      <c r="H6" s="1"/>
      <c r="I6" s="1"/>
    </row>
    <row r="7" spans="1:9" ht="18" customHeight="1" x14ac:dyDescent="0.25">
      <c r="A7" s="512" t="s">
        <v>695</v>
      </c>
      <c r="B7" s="512"/>
      <c r="C7" s="512"/>
      <c r="D7" s="512"/>
      <c r="E7" s="512"/>
      <c r="F7" s="512"/>
      <c r="G7" s="512"/>
      <c r="H7" s="512"/>
      <c r="I7" s="371">
        <v>48</v>
      </c>
    </row>
    <row r="8" spans="1:9" ht="18" customHeight="1" x14ac:dyDescent="0.25">
      <c r="A8" s="512" t="s">
        <v>696</v>
      </c>
      <c r="B8" s="512"/>
      <c r="C8" s="512"/>
      <c r="D8" s="512"/>
      <c r="E8" s="512"/>
      <c r="F8" s="512"/>
      <c r="G8" s="512"/>
      <c r="H8" s="512"/>
      <c r="I8" s="371">
        <v>49</v>
      </c>
    </row>
    <row r="9" spans="1:9" ht="18" customHeight="1" x14ac:dyDescent="0.25">
      <c r="A9" s="512" t="s">
        <v>690</v>
      </c>
      <c r="B9" s="512"/>
      <c r="C9" s="512"/>
      <c r="D9" s="512"/>
      <c r="E9" s="512"/>
      <c r="F9" s="512"/>
      <c r="G9" s="512"/>
      <c r="H9" s="512"/>
      <c r="I9" s="371">
        <v>50</v>
      </c>
    </row>
    <row r="10" spans="1:9" ht="18" customHeight="1" x14ac:dyDescent="0.25">
      <c r="A10" s="512" t="s">
        <v>691</v>
      </c>
      <c r="B10" s="512"/>
      <c r="C10" s="512"/>
      <c r="D10" s="512"/>
      <c r="E10" s="512"/>
      <c r="F10" s="512"/>
      <c r="G10" s="512"/>
      <c r="H10" s="512"/>
      <c r="I10" s="371">
        <v>51</v>
      </c>
    </row>
    <row r="11" spans="1:9" ht="18" customHeight="1" x14ac:dyDescent="0.25">
      <c r="A11" s="512" t="s">
        <v>697</v>
      </c>
      <c r="B11" s="512"/>
      <c r="C11" s="512"/>
      <c r="D11" s="512"/>
      <c r="E11" s="512"/>
      <c r="F11" s="512"/>
      <c r="G11" s="512"/>
      <c r="H11" s="512"/>
      <c r="I11" s="371">
        <v>52</v>
      </c>
    </row>
    <row r="12" spans="1:9" ht="18" customHeight="1" x14ac:dyDescent="0.25">
      <c r="A12" s="512" t="s">
        <v>698</v>
      </c>
      <c r="B12" s="512"/>
      <c r="C12" s="512"/>
      <c r="D12" s="512"/>
      <c r="E12" s="512"/>
      <c r="F12" s="512"/>
      <c r="G12" s="512"/>
      <c r="H12" s="512"/>
      <c r="I12" s="371">
        <v>53</v>
      </c>
    </row>
    <row r="13" spans="1:9" ht="18" customHeight="1" x14ac:dyDescent="0.25">
      <c r="A13" s="1" t="s">
        <v>822</v>
      </c>
      <c r="B13" s="1"/>
      <c r="C13" s="1"/>
      <c r="D13" s="1"/>
      <c r="E13" s="1"/>
      <c r="F13" s="1"/>
      <c r="G13" s="1"/>
      <c r="H13" s="1"/>
      <c r="I13" s="1"/>
    </row>
    <row r="14" spans="1:9" ht="18" customHeight="1" x14ac:dyDescent="0.25">
      <c r="A14" s="1"/>
      <c r="B14" s="1"/>
      <c r="C14" s="1"/>
      <c r="D14" s="1"/>
      <c r="E14" s="1"/>
      <c r="F14" s="1"/>
      <c r="G14" s="1"/>
      <c r="H14" s="1"/>
      <c r="I14" s="1"/>
    </row>
    <row r="15" spans="1:9" ht="18" customHeight="1" x14ac:dyDescent="0.25">
      <c r="A15" s="1"/>
      <c r="B15" s="1"/>
      <c r="C15" s="1"/>
      <c r="D15" s="1"/>
      <c r="E15" s="1"/>
      <c r="F15" s="1"/>
      <c r="G15" s="1"/>
      <c r="H15" s="1"/>
      <c r="I15" s="1"/>
    </row>
    <row r="16" spans="1:9" ht="18" customHeight="1" x14ac:dyDescent="0.25">
      <c r="A16" s="1"/>
      <c r="B16" s="1"/>
      <c r="C16" s="1"/>
      <c r="D16" s="1"/>
      <c r="E16" s="1"/>
      <c r="F16" s="1"/>
      <c r="G16" s="1"/>
      <c r="H16" s="1"/>
      <c r="I16" s="1"/>
    </row>
    <row r="17" spans="1:9" ht="18" customHeight="1" x14ac:dyDescent="0.25">
      <c r="A17" s="1"/>
      <c r="B17" s="1"/>
      <c r="C17" s="1"/>
      <c r="D17" s="1"/>
      <c r="E17" s="1"/>
      <c r="F17" s="1"/>
      <c r="G17" s="1"/>
      <c r="H17" s="1"/>
      <c r="I17" s="1"/>
    </row>
    <row r="18" spans="1:9" ht="18" customHeight="1" x14ac:dyDescent="0.25">
      <c r="A18" s="1"/>
      <c r="B18" s="1"/>
      <c r="C18" s="1"/>
      <c r="D18" s="1"/>
      <c r="E18" s="1"/>
      <c r="F18" s="1"/>
      <c r="G18" s="1"/>
      <c r="H18" s="1"/>
      <c r="I18" s="1"/>
    </row>
    <row r="19" spans="1:9" ht="18" customHeight="1" x14ac:dyDescent="0.25">
      <c r="A19" s="1"/>
      <c r="B19" s="1"/>
      <c r="C19" s="1"/>
      <c r="D19" s="1"/>
      <c r="E19" s="1"/>
      <c r="F19" s="1"/>
      <c r="G19" s="1"/>
      <c r="H19" s="1"/>
      <c r="I19" s="1"/>
    </row>
    <row r="20" spans="1:9" ht="18" customHeight="1" x14ac:dyDescent="0.25">
      <c r="A20" s="1"/>
      <c r="B20" s="1"/>
      <c r="C20" s="1"/>
      <c r="D20" s="1"/>
      <c r="E20" s="1"/>
      <c r="F20" s="1"/>
      <c r="G20" s="1"/>
      <c r="H20" s="1"/>
      <c r="I20" s="1"/>
    </row>
    <row r="21" spans="1:9" ht="18" customHeight="1" x14ac:dyDescent="0.25">
      <c r="A21" s="1"/>
      <c r="B21" s="1"/>
      <c r="C21" s="1"/>
      <c r="D21" s="1"/>
      <c r="E21" s="1"/>
      <c r="F21" s="1"/>
      <c r="G21" s="1"/>
      <c r="H21" s="1"/>
      <c r="I21" s="1"/>
    </row>
    <row r="22" spans="1:9" ht="18" customHeight="1" x14ac:dyDescent="0.25">
      <c r="A22" s="1"/>
      <c r="B22" s="1"/>
      <c r="C22" s="1"/>
      <c r="D22" s="1"/>
      <c r="E22" s="1"/>
      <c r="F22" s="1"/>
      <c r="G22" s="1"/>
      <c r="H22" s="1"/>
      <c r="I22" s="1"/>
    </row>
    <row r="23" spans="1:9" ht="18" customHeight="1" x14ac:dyDescent="0.25">
      <c r="A23" s="1"/>
      <c r="B23" s="1"/>
      <c r="C23" s="1"/>
      <c r="D23" s="1"/>
      <c r="E23" s="1"/>
      <c r="F23" s="1"/>
      <c r="G23" s="1"/>
      <c r="H23" s="1"/>
      <c r="I23" s="1"/>
    </row>
    <row r="24" spans="1:9" ht="18" customHeight="1" x14ac:dyDescent="0.25">
      <c r="A24" s="1"/>
      <c r="B24" s="1"/>
      <c r="C24" s="1"/>
      <c r="D24" s="1"/>
      <c r="E24" s="1"/>
      <c r="F24" s="1"/>
      <c r="G24" s="1"/>
      <c r="H24" s="1"/>
      <c r="I24" s="1"/>
    </row>
    <row r="25" spans="1:9" ht="18" customHeight="1" x14ac:dyDescent="0.25">
      <c r="A25" s="1"/>
      <c r="B25" s="1"/>
      <c r="C25" s="1"/>
      <c r="D25" s="1"/>
      <c r="E25" s="1"/>
      <c r="F25" s="1"/>
      <c r="G25" s="1"/>
      <c r="H25" s="1"/>
      <c r="I25" s="1"/>
    </row>
    <row r="26" spans="1:9" ht="18" customHeight="1" x14ac:dyDescent="0.25">
      <c r="A26" s="1"/>
      <c r="B26" s="1"/>
      <c r="C26" s="1"/>
      <c r="D26" s="1"/>
      <c r="E26" s="1"/>
      <c r="F26" s="1"/>
      <c r="G26" s="1"/>
      <c r="H26" s="1"/>
      <c r="I26" s="1"/>
    </row>
    <row r="27" spans="1:9" ht="18" customHeight="1" x14ac:dyDescent="0.25">
      <c r="A27" s="1"/>
      <c r="B27" s="1"/>
      <c r="C27" s="1"/>
      <c r="D27" s="1"/>
      <c r="E27" s="1"/>
      <c r="F27" s="1"/>
      <c r="G27" s="1"/>
      <c r="H27" s="1"/>
      <c r="I27" s="1"/>
    </row>
    <row r="28" spans="1:9" ht="18" customHeight="1" x14ac:dyDescent="0.25">
      <c r="A28" s="1"/>
      <c r="B28" s="1"/>
      <c r="C28" s="1"/>
      <c r="D28" s="1"/>
      <c r="E28" s="1"/>
      <c r="F28" s="1"/>
      <c r="G28" s="1"/>
      <c r="H28" s="1"/>
      <c r="I28" s="1"/>
    </row>
    <row r="29" spans="1:9" ht="18" customHeight="1" x14ac:dyDescent="0.25">
      <c r="A29" s="1"/>
      <c r="B29" s="1"/>
      <c r="C29" s="1"/>
      <c r="D29" s="1"/>
      <c r="E29" s="1"/>
      <c r="F29" s="1"/>
      <c r="G29" s="1"/>
      <c r="H29" s="1"/>
      <c r="I29" s="1"/>
    </row>
    <row r="30" spans="1:9" ht="18" customHeight="1"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sheetData>
  <mergeCells count="9">
    <mergeCell ref="A10:H10"/>
    <mergeCell ref="A11:H11"/>
    <mergeCell ref="A12:H12"/>
    <mergeCell ref="A5:H5"/>
    <mergeCell ref="A1:I1"/>
    <mergeCell ref="A3:I3"/>
    <mergeCell ref="A7:H7"/>
    <mergeCell ref="A8:H8"/>
    <mergeCell ref="A9:H9"/>
  </mergeCells>
  <pageMargins left="0.95" right="0.7" top="0.75" bottom="0.75" header="0.3" footer="0.3"/>
  <pageSetup orientation="portrait" horizontalDpi="4294967295" verticalDpi="4294967295" r:id="rId1"/>
  <headerFooter>
    <oddHeader>&amp;C&amp;"Times New Roman,Bold Italic"&amp;28Borden County</oddHeader>
    <oddFooter>&amp;C&amp;"Times New Roman,Regular" 47</oddFooter>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theme="7" tint="0.39997558519241921"/>
  </sheetPr>
  <dimension ref="A1:O20"/>
  <sheetViews>
    <sheetView topLeftCell="A2" zoomScale="60" zoomScaleNormal="60" workbookViewId="0">
      <selection activeCell="A33" sqref="A33"/>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21" customWidth="1"/>
    <col min="16" max="16384" width="9.140625" style="1"/>
  </cols>
  <sheetData>
    <row r="1" spans="1:15" ht="30" customHeight="1" x14ac:dyDescent="0.35">
      <c r="A1" s="607" t="s">
        <v>634</v>
      </c>
      <c r="B1" s="607"/>
      <c r="C1" s="607"/>
      <c r="D1" s="607"/>
      <c r="E1" s="607"/>
      <c r="F1" s="607"/>
      <c r="G1" s="607"/>
      <c r="H1" s="607"/>
      <c r="I1" s="607"/>
    </row>
    <row r="2" spans="1:15" ht="30" customHeight="1" thickBot="1" x14ac:dyDescent="0.4">
      <c r="A2" s="601" t="s">
        <v>635</v>
      </c>
      <c r="B2" s="601"/>
      <c r="C2" s="601"/>
      <c r="D2" s="601"/>
      <c r="E2" s="601"/>
      <c r="F2" s="601"/>
      <c r="G2" s="601"/>
      <c r="H2" s="601"/>
      <c r="I2" s="601"/>
      <c r="K2" s="38"/>
      <c r="L2" s="38"/>
    </row>
    <row r="3" spans="1:15" ht="30" customHeight="1" x14ac:dyDescent="0.35">
      <c r="A3" s="50"/>
      <c r="B3" s="50"/>
      <c r="C3" s="50"/>
      <c r="D3" s="50"/>
      <c r="E3" s="50"/>
      <c r="F3" s="50"/>
      <c r="G3" s="50"/>
      <c r="H3" s="50"/>
      <c r="I3" s="50"/>
    </row>
    <row r="4" spans="1:15" ht="30" customHeight="1" x14ac:dyDescent="0.3">
      <c r="A4" s="600" t="s">
        <v>101</v>
      </c>
      <c r="B4" s="600"/>
      <c r="C4" s="4" t="s">
        <v>0</v>
      </c>
      <c r="D4" s="22"/>
      <c r="E4" s="4" t="s">
        <v>1</v>
      </c>
      <c r="F4" s="22"/>
      <c r="G4" s="4" t="s">
        <v>2</v>
      </c>
      <c r="H4" s="22"/>
      <c r="I4" s="4" t="s">
        <v>1</v>
      </c>
      <c r="K4" s="80" t="s">
        <v>143</v>
      </c>
      <c r="L4" s="6" t="s">
        <v>361</v>
      </c>
    </row>
    <row r="5" spans="1:15" ht="30" customHeight="1" x14ac:dyDescent="0.35">
      <c r="A5" s="50"/>
      <c r="B5" s="50"/>
      <c r="C5" s="7">
        <v>2022</v>
      </c>
      <c r="D5" s="23"/>
      <c r="E5" s="7">
        <v>2023</v>
      </c>
      <c r="F5" s="23"/>
      <c r="G5" s="7">
        <v>2023</v>
      </c>
      <c r="H5" s="23"/>
      <c r="I5" s="7">
        <v>2024</v>
      </c>
      <c r="J5" s="193"/>
      <c r="K5" s="81">
        <v>2020</v>
      </c>
      <c r="L5" s="201" t="s">
        <v>362</v>
      </c>
    </row>
    <row r="6" spans="1:15" s="3" customFormat="1" ht="30" customHeight="1" x14ac:dyDescent="0.3">
      <c r="A6" s="600" t="s">
        <v>3</v>
      </c>
      <c r="B6" s="600"/>
      <c r="C6" s="53"/>
      <c r="D6" s="56"/>
      <c r="E6" s="53"/>
      <c r="F6" s="56"/>
      <c r="G6" s="53"/>
      <c r="H6" s="56"/>
      <c r="I6" s="53"/>
      <c r="K6" s="90"/>
      <c r="M6" s="118"/>
      <c r="N6" s="118"/>
      <c r="O6" s="118"/>
    </row>
    <row r="7" spans="1:15" s="3" customFormat="1" ht="30" customHeight="1" x14ac:dyDescent="0.3">
      <c r="A7" s="53"/>
      <c r="B7" s="35" t="s">
        <v>283</v>
      </c>
      <c r="C7" s="265">
        <v>1820</v>
      </c>
      <c r="D7" s="266"/>
      <c r="E7" s="267">
        <v>5000</v>
      </c>
      <c r="F7" s="266"/>
      <c r="G7" s="265">
        <v>3000</v>
      </c>
      <c r="H7" s="266"/>
      <c r="I7" s="267">
        <v>6000</v>
      </c>
      <c r="J7" s="195"/>
      <c r="K7" s="85">
        <v>0</v>
      </c>
      <c r="L7" s="77">
        <f>K7/I7</f>
        <v>0</v>
      </c>
      <c r="M7" s="118"/>
      <c r="N7" s="118"/>
      <c r="O7" s="118"/>
    </row>
    <row r="8" spans="1:15" s="3" customFormat="1" ht="30" customHeight="1" thickBot="1" x14ac:dyDescent="0.35">
      <c r="A8" s="53"/>
      <c r="B8" s="35" t="s">
        <v>368</v>
      </c>
      <c r="C8" s="448">
        <v>10</v>
      </c>
      <c r="D8" s="449"/>
      <c r="E8" s="448">
        <v>20</v>
      </c>
      <c r="F8" s="449"/>
      <c r="G8" s="448">
        <v>20</v>
      </c>
      <c r="H8" s="449"/>
      <c r="I8" s="448">
        <v>20</v>
      </c>
      <c r="J8" s="195"/>
      <c r="K8" s="96"/>
      <c r="L8" s="78"/>
      <c r="M8" s="118"/>
      <c r="N8" s="118"/>
      <c r="O8" s="118"/>
    </row>
    <row r="9" spans="1:15" s="3" customFormat="1" ht="30" customHeight="1" thickBot="1" x14ac:dyDescent="0.35">
      <c r="A9" s="53"/>
      <c r="B9" s="35" t="s">
        <v>769</v>
      </c>
      <c r="C9" s="448"/>
      <c r="D9" s="449"/>
      <c r="E9" s="448"/>
      <c r="F9" s="449"/>
      <c r="G9" s="448"/>
      <c r="H9" s="449"/>
      <c r="I9" s="448"/>
      <c r="J9" s="195"/>
      <c r="K9" s="259"/>
      <c r="L9" s="132"/>
      <c r="M9" s="118"/>
      <c r="N9" s="118"/>
      <c r="O9" s="118"/>
    </row>
    <row r="10" spans="1:15" s="3" customFormat="1" ht="30" customHeight="1" thickBot="1" x14ac:dyDescent="0.35">
      <c r="A10" s="49" t="s">
        <v>6</v>
      </c>
      <c r="B10" s="54"/>
      <c r="C10" s="139">
        <f>SUM(C7:C8)</f>
        <v>1830</v>
      </c>
      <c r="D10" s="450"/>
      <c r="E10" s="139">
        <f>SUM(E7:E8)</f>
        <v>5020</v>
      </c>
      <c r="F10" s="450"/>
      <c r="G10" s="139">
        <f>SUM(G7:G8)</f>
        <v>3020</v>
      </c>
      <c r="H10" s="450"/>
      <c r="I10" s="139">
        <f>SUM(I7:I8)</f>
        <v>6020</v>
      </c>
      <c r="J10" s="195"/>
      <c r="K10" s="237">
        <f>K7</f>
        <v>0</v>
      </c>
      <c r="L10" s="198"/>
      <c r="M10" s="118"/>
      <c r="N10" s="118"/>
      <c r="O10" s="118"/>
    </row>
    <row r="11" spans="1:15" s="3" customFormat="1" ht="30" customHeight="1" thickBot="1" x14ac:dyDescent="0.35">
      <c r="A11" s="53"/>
      <c r="B11" s="55" t="s">
        <v>7</v>
      </c>
      <c r="C11" s="268">
        <v>0</v>
      </c>
      <c r="D11" s="269"/>
      <c r="E11" s="268">
        <v>81360</v>
      </c>
      <c r="F11" s="269"/>
      <c r="G11" s="268">
        <v>78340</v>
      </c>
      <c r="H11" s="269"/>
      <c r="I11" s="268">
        <v>81360</v>
      </c>
      <c r="J11" s="195"/>
      <c r="K11" s="258">
        <v>0</v>
      </c>
      <c r="L11" s="270"/>
      <c r="M11" s="118"/>
      <c r="N11" s="118"/>
      <c r="O11" s="118"/>
    </row>
    <row r="12" spans="1:15" s="3" customFormat="1" ht="30" customHeight="1" x14ac:dyDescent="0.3">
      <c r="A12" s="52" t="s">
        <v>102</v>
      </c>
      <c r="B12" s="51"/>
      <c r="C12" s="138">
        <f>SUM(C10:C11)</f>
        <v>1830</v>
      </c>
      <c r="D12" s="57"/>
      <c r="E12" s="138">
        <f>SUM(E10:E11)</f>
        <v>86380</v>
      </c>
      <c r="F12" s="57"/>
      <c r="G12" s="138">
        <f>SUM(G10:G11)</f>
        <v>81360</v>
      </c>
      <c r="H12" s="57"/>
      <c r="I12" s="138">
        <f>SUM(I10:I11)</f>
        <v>87380</v>
      </c>
      <c r="K12" s="87">
        <f>K10+K11</f>
        <v>0</v>
      </c>
      <c r="L12" s="82"/>
      <c r="M12" s="118"/>
      <c r="N12" s="118"/>
      <c r="O12" s="118"/>
    </row>
    <row r="13" spans="1:15" s="3" customFormat="1" ht="30" customHeight="1" x14ac:dyDescent="0.3">
      <c r="A13" s="53"/>
      <c r="B13" s="51"/>
      <c r="C13" s="170"/>
      <c r="D13" s="53"/>
      <c r="E13" s="170"/>
      <c r="F13" s="53"/>
      <c r="G13" s="170"/>
      <c r="H13" s="53"/>
      <c r="I13" s="170"/>
      <c r="K13" s="171"/>
      <c r="M13" s="118"/>
      <c r="N13" s="118"/>
      <c r="O13" s="118"/>
    </row>
    <row r="14" spans="1:15" s="3" customFormat="1" ht="30" customHeight="1" x14ac:dyDescent="0.3">
      <c r="B14" s="51"/>
      <c r="C14" s="171"/>
      <c r="E14" s="171"/>
      <c r="G14" s="171"/>
      <c r="I14" s="171"/>
      <c r="K14" s="171"/>
      <c r="M14" s="118"/>
      <c r="N14" s="118"/>
      <c r="O14" s="118"/>
    </row>
    <row r="15" spans="1:15" s="3" customFormat="1" ht="30" customHeight="1" x14ac:dyDescent="0.3">
      <c r="A15" s="600" t="s">
        <v>4</v>
      </c>
      <c r="B15" s="600"/>
      <c r="C15" s="171"/>
      <c r="E15" s="171"/>
      <c r="G15" s="171"/>
      <c r="I15" s="171"/>
      <c r="K15" s="171"/>
      <c r="M15" s="118"/>
      <c r="N15" s="118"/>
      <c r="O15" s="118"/>
    </row>
    <row r="16" spans="1:15" s="2" customFormat="1" ht="30" customHeight="1" thickBot="1" x14ac:dyDescent="0.35">
      <c r="A16" s="34"/>
      <c r="B16" s="35" t="s">
        <v>319</v>
      </c>
      <c r="C16" s="113">
        <v>0</v>
      </c>
      <c r="D16" s="16"/>
      <c r="E16" s="113">
        <v>0</v>
      </c>
      <c r="F16" s="16"/>
      <c r="G16" s="113">
        <v>0</v>
      </c>
      <c r="H16" s="16"/>
      <c r="I16" s="113">
        <v>0</v>
      </c>
      <c r="K16" s="224">
        <v>0</v>
      </c>
      <c r="L16" s="88" t="e">
        <f>K16/I16</f>
        <v>#DIV/0!</v>
      </c>
      <c r="M16" s="411"/>
      <c r="N16" s="411"/>
      <c r="O16" s="411"/>
    </row>
    <row r="17" spans="1:15" s="2" customFormat="1" ht="30" customHeight="1" thickBot="1" x14ac:dyDescent="0.35">
      <c r="B17" s="8" t="s">
        <v>284</v>
      </c>
      <c r="C17" s="172">
        <v>0</v>
      </c>
      <c r="D17" s="30"/>
      <c r="E17" s="172">
        <v>0</v>
      </c>
      <c r="F17" s="30"/>
      <c r="G17" s="172">
        <v>0</v>
      </c>
      <c r="H17" s="30"/>
      <c r="I17" s="172">
        <v>0</v>
      </c>
      <c r="J17" s="136"/>
      <c r="K17" s="236">
        <v>0</v>
      </c>
      <c r="L17" s="88" t="e">
        <f>K17/I17</f>
        <v>#DIV/0!</v>
      </c>
      <c r="M17" s="411"/>
      <c r="N17" s="411"/>
      <c r="O17" s="411"/>
    </row>
    <row r="18" spans="1:15" s="5" customFormat="1" ht="30" customHeight="1" x14ac:dyDescent="0.3">
      <c r="A18" s="603" t="s">
        <v>13</v>
      </c>
      <c r="B18" s="603"/>
      <c r="C18" s="160">
        <f>SUM(C16:C17)</f>
        <v>0</v>
      </c>
      <c r="D18" s="19"/>
      <c r="E18" s="160">
        <f>SUM(E16:E17)</f>
        <v>0</v>
      </c>
      <c r="F18" s="19"/>
      <c r="G18" s="160">
        <f>SUM(G16:G17)</f>
        <v>0</v>
      </c>
      <c r="H18" s="19"/>
      <c r="I18" s="160">
        <f>SUM(I16:I17)</f>
        <v>0</v>
      </c>
      <c r="J18" s="196"/>
      <c r="K18" s="239">
        <f>SUM(K16:K17)</f>
        <v>0</v>
      </c>
      <c r="L18" s="199"/>
      <c r="M18" s="118"/>
      <c r="N18" s="118"/>
      <c r="O18" s="118"/>
    </row>
    <row r="19" spans="1:15" ht="30" customHeight="1" thickBot="1" x14ac:dyDescent="0.35">
      <c r="B19" s="13" t="s">
        <v>91</v>
      </c>
      <c r="C19" s="161">
        <f>C12-C18</f>
        <v>1830</v>
      </c>
      <c r="D19" s="20"/>
      <c r="E19" s="161">
        <f>E12</f>
        <v>86380</v>
      </c>
      <c r="F19" s="20"/>
      <c r="G19" s="161">
        <f>G12-G18</f>
        <v>81360</v>
      </c>
      <c r="H19" s="20"/>
      <c r="I19" s="161">
        <f>I12-I18</f>
        <v>87380</v>
      </c>
      <c r="J19" s="193"/>
      <c r="K19" s="240">
        <v>0</v>
      </c>
      <c r="L19" s="112"/>
    </row>
    <row r="20" spans="1:15" ht="30" customHeight="1" x14ac:dyDescent="0.3">
      <c r="A20" s="52" t="s">
        <v>122</v>
      </c>
      <c r="C20" s="118">
        <f>SUM(C18:C19)</f>
        <v>1830</v>
      </c>
      <c r="D20" s="21"/>
      <c r="E20" s="118">
        <f>SUM(E18:E19)</f>
        <v>86380</v>
      </c>
      <c r="F20" s="21"/>
      <c r="G20" s="118">
        <f>SUM(G18:G19)</f>
        <v>81360</v>
      </c>
      <c r="H20" s="21"/>
      <c r="I20" s="118">
        <f>SUM(I18:I19)</f>
        <v>87380</v>
      </c>
      <c r="K20" s="87">
        <f>SUM(K18:K19)</f>
        <v>0</v>
      </c>
      <c r="L20" s="83"/>
    </row>
  </sheetData>
  <mergeCells count="6">
    <mergeCell ref="A1:I1"/>
    <mergeCell ref="A2:I2"/>
    <mergeCell ref="A15:B15"/>
    <mergeCell ref="A4:B4"/>
    <mergeCell ref="A18:B18"/>
    <mergeCell ref="A6:B6"/>
  </mergeCells>
  <printOptions horizontalCentered="1"/>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Roman,Regular"&amp;14 &amp;16 48</oddFooter>
  </headerFooter>
  <legacy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7" tint="0.39997558519241921"/>
  </sheetPr>
  <dimension ref="A1:S26"/>
  <sheetViews>
    <sheetView zoomScale="60" zoomScaleNormal="60" workbookViewId="0">
      <selection activeCell="C11" sqref="C11"/>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21" customWidth="1"/>
    <col min="16" max="16384" width="9.140625" style="1"/>
  </cols>
  <sheetData>
    <row r="1" spans="1:19" ht="30" customHeight="1" x14ac:dyDescent="0.35">
      <c r="A1" s="607" t="s">
        <v>634</v>
      </c>
      <c r="B1" s="607"/>
      <c r="C1" s="607"/>
      <c r="D1" s="607"/>
      <c r="E1" s="607"/>
      <c r="F1" s="607"/>
      <c r="G1" s="607"/>
      <c r="H1" s="607"/>
      <c r="I1" s="607"/>
    </row>
    <row r="2" spans="1:19" ht="30" customHeight="1" thickBot="1" x14ac:dyDescent="0.4">
      <c r="A2" s="601" t="s">
        <v>636</v>
      </c>
      <c r="B2" s="601"/>
      <c r="C2" s="601"/>
      <c r="D2" s="601"/>
      <c r="E2" s="601"/>
      <c r="F2" s="601"/>
      <c r="G2" s="601"/>
      <c r="H2" s="601"/>
      <c r="I2" s="601"/>
      <c r="K2" s="38"/>
      <c r="L2" s="38"/>
    </row>
    <row r="3" spans="1:19" s="2" customFormat="1" ht="30" customHeight="1" x14ac:dyDescent="0.3">
      <c r="M3" s="411"/>
      <c r="N3" s="411"/>
      <c r="O3" s="411"/>
    </row>
    <row r="4" spans="1:19" s="3" customFormat="1" ht="30" customHeight="1" x14ac:dyDescent="0.3">
      <c r="A4" s="600" t="s">
        <v>101</v>
      </c>
      <c r="B4" s="608"/>
      <c r="C4" s="4" t="s">
        <v>0</v>
      </c>
      <c r="D4" s="22"/>
      <c r="E4" s="4" t="s">
        <v>1</v>
      </c>
      <c r="F4" s="22"/>
      <c r="G4" s="4" t="s">
        <v>2</v>
      </c>
      <c r="H4" s="22"/>
      <c r="I4" s="4" t="s">
        <v>1</v>
      </c>
      <c r="K4" s="74" t="s">
        <v>143</v>
      </c>
      <c r="L4" s="6" t="s">
        <v>361</v>
      </c>
      <c r="M4" s="118"/>
      <c r="N4" s="118"/>
      <c r="O4" s="118"/>
    </row>
    <row r="5" spans="1:19" ht="30" customHeight="1" x14ac:dyDescent="0.3">
      <c r="A5" s="6"/>
      <c r="B5" s="6"/>
      <c r="C5" s="7">
        <v>2022</v>
      </c>
      <c r="D5" s="23"/>
      <c r="E5" s="7">
        <v>2023</v>
      </c>
      <c r="F5" s="23"/>
      <c r="G5" s="7">
        <v>2023</v>
      </c>
      <c r="H5" s="23"/>
      <c r="I5" s="7">
        <v>2024</v>
      </c>
      <c r="K5" s="73">
        <v>2020</v>
      </c>
      <c r="L5" s="194" t="s">
        <v>362</v>
      </c>
    </row>
    <row r="6" spans="1:19" ht="30" customHeight="1" x14ac:dyDescent="0.3">
      <c r="A6" s="600" t="s">
        <v>3</v>
      </c>
      <c r="B6" s="600"/>
      <c r="C6" s="31"/>
      <c r="D6" s="24"/>
      <c r="E6" s="31"/>
      <c r="F6" s="24"/>
      <c r="G6" s="31"/>
      <c r="H6" s="24"/>
      <c r="I6" s="31"/>
      <c r="K6" s="75"/>
    </row>
    <row r="7" spans="1:19" s="2" customFormat="1" ht="30" customHeight="1" x14ac:dyDescent="0.3">
      <c r="B7" s="8" t="s">
        <v>285</v>
      </c>
      <c r="C7" s="113">
        <v>21469.67</v>
      </c>
      <c r="D7" s="16"/>
      <c r="E7" s="113">
        <v>9000</v>
      </c>
      <c r="F7" s="16"/>
      <c r="G7" s="113">
        <v>12500</v>
      </c>
      <c r="H7" s="16"/>
      <c r="I7" s="113">
        <v>10000</v>
      </c>
      <c r="K7" s="224">
        <v>0</v>
      </c>
      <c r="L7" s="79"/>
      <c r="M7" s="411"/>
      <c r="N7" s="411"/>
      <c r="O7" s="411"/>
    </row>
    <row r="8" spans="1:19" s="2" customFormat="1" ht="30" customHeight="1" thickBot="1" x14ac:dyDescent="0.35">
      <c r="B8" s="10" t="s">
        <v>770</v>
      </c>
      <c r="C8" s="114"/>
      <c r="D8" s="28"/>
      <c r="E8" s="114">
        <v>0</v>
      </c>
      <c r="F8" s="28"/>
      <c r="G8" s="114">
        <v>0</v>
      </c>
      <c r="H8" s="28"/>
      <c r="I8" s="114">
        <v>0</v>
      </c>
      <c r="K8" s="241">
        <v>0</v>
      </c>
      <c r="L8" s="186"/>
      <c r="M8" s="411"/>
      <c r="N8" s="411"/>
      <c r="O8" s="411"/>
    </row>
    <row r="9" spans="1:19" s="5" customFormat="1" ht="30" customHeight="1" x14ac:dyDescent="0.3">
      <c r="A9" s="600" t="s">
        <v>6</v>
      </c>
      <c r="B9" s="600"/>
      <c r="C9" s="166">
        <f>SUM(C7:C8)</f>
        <v>21469.67</v>
      </c>
      <c r="D9" s="25"/>
      <c r="E9" s="166">
        <f>SUM(E7:E8)</f>
        <v>9000</v>
      </c>
      <c r="F9" s="25"/>
      <c r="G9" s="166">
        <f>SUM(G7:G8)</f>
        <v>12500</v>
      </c>
      <c r="H9" s="25"/>
      <c r="I9" s="166">
        <f>SUM(I7:I8)</f>
        <v>10000</v>
      </c>
      <c r="J9" s="196"/>
      <c r="K9" s="242">
        <f>SUM(K7:K8)</f>
        <v>0</v>
      </c>
      <c r="L9" s="202"/>
      <c r="M9" s="118"/>
      <c r="N9" s="118"/>
      <c r="O9" s="118"/>
    </row>
    <row r="10" spans="1:19" s="5" customFormat="1" ht="30" customHeight="1" thickBot="1" x14ac:dyDescent="0.35">
      <c r="B10" s="32" t="s">
        <v>7</v>
      </c>
      <c r="C10" s="119">
        <v>108133.84</v>
      </c>
      <c r="D10" s="33"/>
      <c r="E10" s="119">
        <v>117927</v>
      </c>
      <c r="F10" s="33"/>
      <c r="G10" s="119">
        <v>117133</v>
      </c>
      <c r="H10" s="33"/>
      <c r="I10" s="119">
        <v>117927</v>
      </c>
      <c r="K10" s="238">
        <v>0</v>
      </c>
      <c r="L10" s="123"/>
      <c r="M10" s="118"/>
      <c r="N10" s="118"/>
      <c r="O10" s="118"/>
    </row>
    <row r="11" spans="1:19" s="5" customFormat="1" ht="30" customHeight="1" x14ac:dyDescent="0.3">
      <c r="A11" s="600" t="s">
        <v>102</v>
      </c>
      <c r="B11" s="600"/>
      <c r="C11" s="118">
        <f>SUM(C9:C10)</f>
        <v>129603.51</v>
      </c>
      <c r="D11" s="21"/>
      <c r="E11" s="118">
        <f>SUM(E9+E10)</f>
        <v>126927</v>
      </c>
      <c r="F11" s="21"/>
      <c r="G11" s="118">
        <f>SUM(G9+G10)</f>
        <v>129633</v>
      </c>
      <c r="H11" s="21"/>
      <c r="I11" s="118">
        <f>SUM(I9+I10)</f>
        <v>127927</v>
      </c>
      <c r="K11" s="227">
        <f>SUM(K9:K10)</f>
        <v>0</v>
      </c>
      <c r="M11" s="118"/>
      <c r="N11" s="118"/>
      <c r="O11" s="118"/>
    </row>
    <row r="12" spans="1:19" ht="30" customHeight="1" x14ac:dyDescent="0.25">
      <c r="C12" s="173"/>
      <c r="E12" s="173"/>
      <c r="G12" s="173"/>
      <c r="I12" s="173"/>
      <c r="K12" s="173"/>
    </row>
    <row r="13" spans="1:19" ht="30" customHeight="1" thickBot="1" x14ac:dyDescent="0.3">
      <c r="A13" s="38"/>
      <c r="B13" s="38"/>
      <c r="C13" s="174"/>
      <c r="D13" s="38"/>
      <c r="E13" s="174"/>
      <c r="F13" s="38"/>
      <c r="G13" s="174"/>
      <c r="H13" s="38"/>
      <c r="I13" s="174"/>
      <c r="K13" s="174"/>
      <c r="L13" s="38"/>
    </row>
    <row r="14" spans="1:19" ht="30" customHeight="1" x14ac:dyDescent="0.25">
      <c r="C14" s="173"/>
      <c r="E14" s="173"/>
      <c r="G14" s="173"/>
      <c r="I14" s="173"/>
      <c r="K14" s="173"/>
    </row>
    <row r="15" spans="1:19" s="5" customFormat="1" ht="30" customHeight="1" x14ac:dyDescent="0.3">
      <c r="A15" s="600" t="s">
        <v>4</v>
      </c>
      <c r="B15" s="600"/>
      <c r="C15" s="118"/>
      <c r="E15" s="118"/>
      <c r="G15" s="118"/>
      <c r="I15" s="118"/>
      <c r="K15" s="118"/>
      <c r="M15" s="118"/>
      <c r="N15" s="118"/>
      <c r="O15" s="118"/>
    </row>
    <row r="16" spans="1:19" s="2" customFormat="1" ht="30" customHeight="1" x14ac:dyDescent="0.3">
      <c r="B16" s="8" t="s">
        <v>156</v>
      </c>
      <c r="C16" s="113">
        <v>0</v>
      </c>
      <c r="D16" s="16"/>
      <c r="E16" s="113">
        <v>0</v>
      </c>
      <c r="F16" s="16"/>
      <c r="G16" s="113">
        <v>0</v>
      </c>
      <c r="H16" s="16"/>
      <c r="I16" s="113">
        <v>0</v>
      </c>
      <c r="K16" s="224">
        <v>0</v>
      </c>
      <c r="L16" s="77" t="e">
        <f>K16/I16</f>
        <v>#DIV/0!</v>
      </c>
      <c r="M16" s="411"/>
      <c r="N16" s="411"/>
      <c r="O16" s="411"/>
      <c r="S16" s="65"/>
    </row>
    <row r="17" spans="1:19" s="2" customFormat="1" ht="32.1" customHeight="1" x14ac:dyDescent="0.3">
      <c r="B17" s="8" t="s">
        <v>280</v>
      </c>
      <c r="C17" s="315"/>
      <c r="D17" s="316"/>
      <c r="E17" s="315"/>
      <c r="F17" s="316"/>
      <c r="G17" s="315"/>
      <c r="H17" s="316"/>
      <c r="I17" s="315"/>
      <c r="K17" s="230">
        <v>0</v>
      </c>
      <c r="L17" s="77" t="e">
        <f t="shared" ref="L17:L19" si="0">K17/I17</f>
        <v>#DIV/0!</v>
      </c>
      <c r="M17" s="411"/>
      <c r="N17" s="411"/>
      <c r="O17" s="411"/>
      <c r="S17" s="65"/>
    </row>
    <row r="18" spans="1:19" s="2" customFormat="1" ht="24.95" customHeight="1" x14ac:dyDescent="0.3">
      <c r="B18" s="8" t="s">
        <v>413</v>
      </c>
      <c r="C18" s="315"/>
      <c r="D18" s="316"/>
      <c r="E18" s="315"/>
      <c r="F18" s="316"/>
      <c r="G18" s="315"/>
      <c r="H18" s="316"/>
      <c r="I18" s="315"/>
      <c r="K18" s="230"/>
      <c r="L18" s="77"/>
      <c r="M18" s="411"/>
      <c r="N18" s="411"/>
      <c r="O18" s="411"/>
      <c r="S18" s="65"/>
    </row>
    <row r="19" spans="1:19" s="2" customFormat="1" ht="31.9" customHeight="1" x14ac:dyDescent="0.3">
      <c r="A19" s="135"/>
      <c r="B19" s="293" t="s">
        <v>304</v>
      </c>
      <c r="C19" s="113">
        <v>7804.37</v>
      </c>
      <c r="D19" s="16"/>
      <c r="E19" s="113">
        <v>9000</v>
      </c>
      <c r="F19" s="16"/>
      <c r="G19" s="113">
        <v>7000</v>
      </c>
      <c r="H19" s="16"/>
      <c r="I19" s="113">
        <v>9000</v>
      </c>
      <c r="K19" s="225">
        <v>0</v>
      </c>
      <c r="L19" s="77">
        <f t="shared" si="0"/>
        <v>0</v>
      </c>
      <c r="M19" s="411"/>
      <c r="N19" s="411"/>
      <c r="O19" s="411"/>
      <c r="S19" s="65"/>
    </row>
    <row r="20" spans="1:19" s="2" customFormat="1" ht="24.95" customHeight="1" x14ac:dyDescent="0.3">
      <c r="A20" s="135"/>
      <c r="B20" s="8" t="s">
        <v>369</v>
      </c>
      <c r="C20" s="315"/>
      <c r="D20" s="316"/>
      <c r="E20" s="315"/>
      <c r="F20" s="316"/>
      <c r="G20" s="315"/>
      <c r="H20" s="316"/>
      <c r="I20" s="315"/>
      <c r="K20" s="230"/>
      <c r="L20" s="98"/>
      <c r="M20" s="411"/>
      <c r="N20" s="411"/>
      <c r="O20" s="411"/>
      <c r="S20" s="65"/>
    </row>
    <row r="21" spans="1:19" s="2" customFormat="1" ht="31.9" customHeight="1" x14ac:dyDescent="0.3">
      <c r="A21" s="135"/>
      <c r="B21" s="293" t="s">
        <v>627</v>
      </c>
      <c r="C21" s="113">
        <v>597.44000000000005</v>
      </c>
      <c r="D21" s="16"/>
      <c r="E21" s="168">
        <v>700</v>
      </c>
      <c r="F21" s="16"/>
      <c r="G21" s="113">
        <v>600</v>
      </c>
      <c r="H21" s="113"/>
      <c r="I21" s="168">
        <v>700</v>
      </c>
      <c r="K21" s="230"/>
      <c r="L21" s="98"/>
      <c r="M21" s="411"/>
      <c r="N21" s="411"/>
      <c r="O21" s="411"/>
      <c r="S21" s="65"/>
    </row>
    <row r="22" spans="1:19" s="2" customFormat="1" ht="30" customHeight="1" x14ac:dyDescent="0.3">
      <c r="B22" s="8" t="s">
        <v>281</v>
      </c>
      <c r="C22" s="113">
        <v>4200.17</v>
      </c>
      <c r="D22" s="16"/>
      <c r="E22" s="113">
        <v>0</v>
      </c>
      <c r="F22" s="16"/>
      <c r="G22" s="113">
        <v>4106</v>
      </c>
      <c r="H22" s="16"/>
      <c r="I22" s="113">
        <v>0</v>
      </c>
      <c r="K22" s="230">
        <v>0</v>
      </c>
      <c r="L22" s="98" t="e">
        <f>K22/I22</f>
        <v>#DIV/0!</v>
      </c>
      <c r="M22" s="411"/>
      <c r="N22" s="411"/>
      <c r="O22" s="411"/>
    </row>
    <row r="23" spans="1:19" s="2" customFormat="1" ht="30" customHeight="1" thickBot="1" x14ac:dyDescent="0.35">
      <c r="B23" s="10" t="s">
        <v>282</v>
      </c>
      <c r="C23" s="115">
        <v>0</v>
      </c>
      <c r="D23" s="17"/>
      <c r="E23" s="115">
        <v>0</v>
      </c>
      <c r="F23" s="17"/>
      <c r="G23" s="115">
        <v>0</v>
      </c>
      <c r="H23" s="17"/>
      <c r="I23" s="115">
        <v>0</v>
      </c>
      <c r="K23" s="226">
        <v>0</v>
      </c>
      <c r="L23" s="78" t="e">
        <f>K23/I23</f>
        <v>#DIV/0!</v>
      </c>
      <c r="M23" s="411"/>
      <c r="N23" s="411"/>
      <c r="O23" s="411"/>
    </row>
    <row r="24" spans="1:19" s="5" customFormat="1" ht="30" customHeight="1" x14ac:dyDescent="0.3">
      <c r="A24" s="600" t="s">
        <v>13</v>
      </c>
      <c r="B24" s="600"/>
      <c r="C24" s="166">
        <f>SUM(C16:C23)</f>
        <v>12601.98</v>
      </c>
      <c r="D24" s="25"/>
      <c r="E24" s="166">
        <f>SUM(E16:E23)</f>
        <v>9700</v>
      </c>
      <c r="F24" s="25"/>
      <c r="G24" s="166">
        <f>SUM(G16:G23)</f>
        <v>11706</v>
      </c>
      <c r="H24" s="25"/>
      <c r="I24" s="166">
        <f>SUM(I16:I23)</f>
        <v>9700</v>
      </c>
      <c r="K24" s="243">
        <f>SUM(K16:K23)</f>
        <v>0</v>
      </c>
      <c r="L24" s="32"/>
      <c r="M24" s="118"/>
      <c r="N24" s="118"/>
      <c r="O24" s="118"/>
    </row>
    <row r="25" spans="1:19" s="5" customFormat="1" ht="30" customHeight="1" thickBot="1" x14ac:dyDescent="0.35">
      <c r="B25" s="32" t="s">
        <v>91</v>
      </c>
      <c r="C25" s="119">
        <v>108133.84</v>
      </c>
      <c r="D25" s="33"/>
      <c r="E25" s="119">
        <f>E11-E24</f>
        <v>117227</v>
      </c>
      <c r="F25" s="33"/>
      <c r="G25" s="119">
        <f>G11-G24</f>
        <v>117927</v>
      </c>
      <c r="H25" s="33"/>
      <c r="I25" s="119">
        <f>I11-I24</f>
        <v>118227</v>
      </c>
      <c r="K25" s="238">
        <v>0</v>
      </c>
      <c r="L25" s="123"/>
      <c r="M25" s="118"/>
      <c r="N25" s="118"/>
      <c r="O25" s="118"/>
    </row>
    <row r="26" spans="1:19" s="5" customFormat="1" ht="30" customHeight="1" x14ac:dyDescent="0.3">
      <c r="A26" s="600" t="s">
        <v>15</v>
      </c>
      <c r="B26" s="600"/>
      <c r="C26" s="118">
        <f>SUM(C24:C25)</f>
        <v>120735.81999999999</v>
      </c>
      <c r="D26" s="21"/>
      <c r="E26" s="118">
        <f>SUM(E24:E25)</f>
        <v>126927</v>
      </c>
      <c r="F26" s="21"/>
      <c r="G26" s="118">
        <f>SUM(G24:G25)</f>
        <v>129633</v>
      </c>
      <c r="H26" s="21"/>
      <c r="I26" s="118">
        <f>SUM(I24:I25)</f>
        <v>127927</v>
      </c>
      <c r="K26" s="227">
        <f>SUM(K24:K25)</f>
        <v>0</v>
      </c>
      <c r="M26" s="118"/>
      <c r="N26" s="118"/>
      <c r="O26" s="118"/>
    </row>
  </sheetData>
  <mergeCells count="9">
    <mergeCell ref="A1:I1"/>
    <mergeCell ref="A15:B15"/>
    <mergeCell ref="A24:B24"/>
    <mergeCell ref="A26:B26"/>
    <mergeCell ref="A2:I2"/>
    <mergeCell ref="A6:B6"/>
    <mergeCell ref="A4:B4"/>
    <mergeCell ref="A9:B9"/>
    <mergeCell ref="A11:B11"/>
  </mergeCells>
  <printOptions horizontalCentered="1"/>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Roman,Regular"&amp;16 49</oddFooter>
  </headerFooter>
  <legacy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7" tint="0.39997558519241921"/>
  </sheetPr>
  <dimension ref="A1:S22"/>
  <sheetViews>
    <sheetView zoomScale="60" zoomScaleNormal="60" workbookViewId="0">
      <selection activeCell="N16" sqref="N16"/>
    </sheetView>
  </sheetViews>
  <sheetFormatPr defaultColWidth="9.140625" defaultRowHeight="15"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21" customWidth="1"/>
    <col min="16" max="16384" width="9.140625" style="1"/>
  </cols>
  <sheetData>
    <row r="1" spans="1:15" ht="30" customHeight="1" x14ac:dyDescent="0.35">
      <c r="A1" s="607" t="s">
        <v>634</v>
      </c>
      <c r="B1" s="607"/>
      <c r="C1" s="607"/>
      <c r="D1" s="607"/>
      <c r="E1" s="607"/>
      <c r="F1" s="607"/>
      <c r="G1" s="607"/>
      <c r="H1" s="607"/>
      <c r="I1" s="607"/>
    </row>
    <row r="2" spans="1:15" ht="30" customHeight="1" thickBot="1" x14ac:dyDescent="0.4">
      <c r="A2" s="601" t="s">
        <v>637</v>
      </c>
      <c r="B2" s="601"/>
      <c r="C2" s="601"/>
      <c r="D2" s="601"/>
      <c r="E2" s="601"/>
      <c r="F2" s="601"/>
      <c r="G2" s="601"/>
      <c r="H2" s="601"/>
      <c r="I2" s="601"/>
      <c r="K2" s="38"/>
      <c r="L2" s="38"/>
    </row>
    <row r="3" spans="1:15" s="2" customFormat="1" ht="30" customHeight="1" x14ac:dyDescent="0.3">
      <c r="M3" s="411"/>
      <c r="N3" s="411"/>
      <c r="O3" s="411"/>
    </row>
    <row r="4" spans="1:15" s="3" customFormat="1" ht="30" customHeight="1" x14ac:dyDescent="0.3">
      <c r="A4" s="600" t="s">
        <v>101</v>
      </c>
      <c r="B4" s="608"/>
      <c r="C4" s="4" t="s">
        <v>0</v>
      </c>
      <c r="D4" s="22"/>
      <c r="E4" s="4" t="s">
        <v>1</v>
      </c>
      <c r="F4" s="22"/>
      <c r="G4" s="4" t="s">
        <v>2</v>
      </c>
      <c r="H4" s="22"/>
      <c r="I4" s="4" t="s">
        <v>1</v>
      </c>
      <c r="K4" s="74" t="s">
        <v>143</v>
      </c>
      <c r="L4" s="6" t="s">
        <v>361</v>
      </c>
      <c r="M4" s="118"/>
      <c r="N4" s="118"/>
      <c r="O4" s="118"/>
    </row>
    <row r="5" spans="1:15" ht="30" customHeight="1" x14ac:dyDescent="0.3">
      <c r="A5" s="6"/>
      <c r="B5" s="6"/>
      <c r="C5" s="7">
        <v>2022</v>
      </c>
      <c r="D5" s="23"/>
      <c r="E5" s="7">
        <v>2023</v>
      </c>
      <c r="F5" s="23"/>
      <c r="G5" s="7">
        <v>2023</v>
      </c>
      <c r="H5" s="23"/>
      <c r="I5" s="7">
        <v>2024</v>
      </c>
      <c r="K5" s="73">
        <v>2020</v>
      </c>
      <c r="L5" s="194" t="s">
        <v>362</v>
      </c>
    </row>
    <row r="6" spans="1:15" ht="30" customHeight="1" x14ac:dyDescent="0.3">
      <c r="A6" s="600" t="s">
        <v>3</v>
      </c>
      <c r="B6" s="600"/>
      <c r="C6" s="31"/>
      <c r="D6" s="24"/>
      <c r="E6" s="31"/>
      <c r="F6" s="24"/>
      <c r="G6" s="31"/>
      <c r="H6" s="24"/>
      <c r="I6" s="31"/>
      <c r="K6" s="75"/>
    </row>
    <row r="7" spans="1:15" s="2" customFormat="1" ht="30" customHeight="1" x14ac:dyDescent="0.3">
      <c r="B7" s="8" t="s">
        <v>320</v>
      </c>
      <c r="C7" s="315"/>
      <c r="D7" s="316"/>
      <c r="E7" s="315"/>
      <c r="F7" s="316"/>
      <c r="G7" s="315"/>
      <c r="H7" s="316"/>
      <c r="I7" s="315"/>
      <c r="K7" s="225">
        <v>0</v>
      </c>
      <c r="L7" s="99"/>
      <c r="M7" s="411"/>
      <c r="N7" s="411"/>
      <c r="O7" s="411"/>
    </row>
    <row r="8" spans="1:15" s="2" customFormat="1" ht="30" customHeight="1" x14ac:dyDescent="0.3">
      <c r="B8" s="8" t="s">
        <v>771</v>
      </c>
      <c r="C8" s="115">
        <v>0</v>
      </c>
      <c r="D8" s="17"/>
      <c r="E8" s="115">
        <v>0</v>
      </c>
      <c r="F8" s="17"/>
      <c r="G8" s="115">
        <v>0</v>
      </c>
      <c r="H8" s="17"/>
      <c r="I8" s="115">
        <v>0</v>
      </c>
      <c r="K8" s="230"/>
      <c r="L8" s="98"/>
      <c r="M8" s="411"/>
      <c r="N8" s="411"/>
      <c r="O8" s="411"/>
    </row>
    <row r="9" spans="1:15" s="2" customFormat="1" ht="30" customHeight="1" thickBot="1" x14ac:dyDescent="0.35">
      <c r="B9" s="10" t="s">
        <v>514</v>
      </c>
      <c r="C9" s="114">
        <v>5982</v>
      </c>
      <c r="D9" s="28"/>
      <c r="E9" s="114">
        <v>3000</v>
      </c>
      <c r="F9" s="28"/>
      <c r="G9" s="114">
        <v>5500</v>
      </c>
      <c r="H9" s="28"/>
      <c r="I9" s="114">
        <v>3000</v>
      </c>
      <c r="K9" s="241">
        <v>0</v>
      </c>
      <c r="L9" s="186"/>
      <c r="M9" s="411"/>
      <c r="N9" s="411"/>
      <c r="O9" s="411"/>
    </row>
    <row r="10" spans="1:15" s="5" customFormat="1" ht="30" customHeight="1" x14ac:dyDescent="0.3">
      <c r="A10" s="600" t="s">
        <v>6</v>
      </c>
      <c r="B10" s="600"/>
      <c r="C10" s="166">
        <f>SUM(C7:C9)</f>
        <v>5982</v>
      </c>
      <c r="D10" s="25"/>
      <c r="E10" s="166">
        <f>SUM(E7:E9)</f>
        <v>3000</v>
      </c>
      <c r="F10" s="25"/>
      <c r="G10" s="166">
        <f>SUM(G7:G9)</f>
        <v>5500</v>
      </c>
      <c r="H10" s="25"/>
      <c r="I10" s="166">
        <f>SUM(I7:I9)</f>
        <v>3000</v>
      </c>
      <c r="K10" s="242">
        <f>SUM(K7:K9)</f>
        <v>0</v>
      </c>
      <c r="L10" s="202"/>
      <c r="M10" s="118"/>
      <c r="N10" s="118"/>
      <c r="O10" s="118"/>
    </row>
    <row r="11" spans="1:15" s="5" customFormat="1" ht="30" customHeight="1" thickBot="1" x14ac:dyDescent="0.35">
      <c r="B11" s="32" t="s">
        <v>7</v>
      </c>
      <c r="C11" s="119">
        <v>29264</v>
      </c>
      <c r="D11" s="33"/>
      <c r="E11" s="119">
        <v>43551</v>
      </c>
      <c r="F11" s="33"/>
      <c r="G11" s="119">
        <v>38109</v>
      </c>
      <c r="H11" s="33"/>
      <c r="I11" s="119">
        <v>43551</v>
      </c>
      <c r="K11" s="238">
        <v>0</v>
      </c>
      <c r="L11" s="183"/>
      <c r="M11" s="118"/>
      <c r="N11" s="118"/>
      <c r="O11" s="118"/>
    </row>
    <row r="12" spans="1:15" s="5" customFormat="1" ht="30" customHeight="1" x14ac:dyDescent="0.3">
      <c r="A12" s="600" t="s">
        <v>102</v>
      </c>
      <c r="B12" s="600"/>
      <c r="C12" s="118">
        <f>SUM(C10:C11)</f>
        <v>35246</v>
      </c>
      <c r="D12" s="21"/>
      <c r="E12" s="118">
        <f>SUM(E10:E11)</f>
        <v>46551</v>
      </c>
      <c r="F12" s="21"/>
      <c r="G12" s="118">
        <f>SUM(G10:G11)</f>
        <v>43609</v>
      </c>
      <c r="H12" s="21"/>
      <c r="I12" s="118">
        <f>SUM(I10:I11)</f>
        <v>46551</v>
      </c>
      <c r="K12" s="227">
        <f>SUM(K10:K11)</f>
        <v>0</v>
      </c>
      <c r="L12" s="84"/>
      <c r="M12" s="118"/>
      <c r="N12" s="118"/>
      <c r="O12" s="118"/>
    </row>
    <row r="13" spans="1:15" ht="30" customHeight="1" x14ac:dyDescent="0.25">
      <c r="C13" s="173"/>
      <c r="E13" s="173"/>
      <c r="G13" s="173"/>
      <c r="I13" s="173"/>
      <c r="K13" s="173"/>
    </row>
    <row r="14" spans="1:15" ht="30" customHeight="1" thickBot="1" x14ac:dyDescent="0.3">
      <c r="A14" s="38"/>
      <c r="B14" s="38"/>
      <c r="C14" s="174"/>
      <c r="D14" s="38"/>
      <c r="E14" s="174"/>
      <c r="F14" s="38"/>
      <c r="G14" s="174"/>
      <c r="H14" s="38"/>
      <c r="I14" s="174"/>
      <c r="K14" s="174"/>
      <c r="L14" s="38"/>
    </row>
    <row r="15" spans="1:15" ht="30" customHeight="1" x14ac:dyDescent="0.25">
      <c r="C15" s="173"/>
      <c r="E15" s="173"/>
      <c r="G15" s="173"/>
      <c r="I15" s="173"/>
      <c r="K15" s="173"/>
    </row>
    <row r="16" spans="1:15" s="5" customFormat="1" ht="30" customHeight="1" x14ac:dyDescent="0.3">
      <c r="A16" s="600" t="s">
        <v>4</v>
      </c>
      <c r="B16" s="600"/>
      <c r="C16" s="118"/>
      <c r="E16" s="118"/>
      <c r="G16" s="118"/>
      <c r="I16" s="118"/>
      <c r="K16" s="118"/>
      <c r="M16" s="118"/>
      <c r="N16" s="118"/>
      <c r="O16" s="118"/>
    </row>
    <row r="17" spans="1:19" s="2" customFormat="1" ht="30" customHeight="1" x14ac:dyDescent="0.3">
      <c r="B17" s="8" t="s">
        <v>171</v>
      </c>
      <c r="C17" s="113">
        <v>0</v>
      </c>
      <c r="D17" s="16"/>
      <c r="E17" s="113">
        <v>0</v>
      </c>
      <c r="F17" s="16"/>
      <c r="G17" s="113">
        <v>0</v>
      </c>
      <c r="H17" s="16"/>
      <c r="I17" s="113">
        <v>0</v>
      </c>
      <c r="K17" s="224">
        <v>0</v>
      </c>
      <c r="L17" s="77" t="e">
        <f>K17/I17</f>
        <v>#DIV/0!</v>
      </c>
      <c r="M17" s="411"/>
      <c r="N17" s="411"/>
      <c r="O17" s="411"/>
      <c r="S17" s="65"/>
    </row>
    <row r="18" spans="1:19" s="2" customFormat="1" ht="30" customHeight="1" x14ac:dyDescent="0.3">
      <c r="A18" s="109"/>
      <c r="B18" s="8" t="s">
        <v>172</v>
      </c>
      <c r="C18" s="113">
        <v>58</v>
      </c>
      <c r="D18" s="16"/>
      <c r="E18" s="113">
        <v>0</v>
      </c>
      <c r="F18" s="16"/>
      <c r="G18" s="113">
        <v>58</v>
      </c>
      <c r="H18" s="16"/>
      <c r="I18" s="113">
        <v>0</v>
      </c>
      <c r="K18" s="225">
        <v>0</v>
      </c>
      <c r="L18" s="77" t="e">
        <f>K18/I18</f>
        <v>#DIV/0!</v>
      </c>
      <c r="M18" s="411"/>
      <c r="N18" s="411"/>
      <c r="O18" s="411"/>
      <c r="S18" s="65"/>
    </row>
    <row r="19" spans="1:19" s="2" customFormat="1" ht="30" customHeight="1" thickBot="1" x14ac:dyDescent="0.35">
      <c r="B19" s="8" t="s">
        <v>173</v>
      </c>
      <c r="C19" s="113">
        <v>0</v>
      </c>
      <c r="D19" s="16"/>
      <c r="E19" s="113">
        <v>0</v>
      </c>
      <c r="F19" s="16"/>
      <c r="G19" s="113">
        <v>0</v>
      </c>
      <c r="H19" s="16"/>
      <c r="I19" s="113">
        <v>0</v>
      </c>
      <c r="K19" s="226">
        <v>0</v>
      </c>
      <c r="L19" s="127" t="e">
        <f>K19/I19</f>
        <v>#DIV/0!</v>
      </c>
      <c r="M19" s="411"/>
      <c r="N19" s="411"/>
      <c r="O19" s="411"/>
    </row>
    <row r="20" spans="1:19" s="5" customFormat="1" ht="30" customHeight="1" x14ac:dyDescent="0.3">
      <c r="A20" s="600" t="s">
        <v>13</v>
      </c>
      <c r="B20" s="600"/>
      <c r="C20" s="166">
        <f>SUM(C17:C19)</f>
        <v>58</v>
      </c>
      <c r="D20" s="25"/>
      <c r="E20" s="166">
        <f>SUM(E17:E19)</f>
        <v>0</v>
      </c>
      <c r="F20" s="25"/>
      <c r="G20" s="166">
        <f>SUM(G17:G19)</f>
        <v>58</v>
      </c>
      <c r="H20" s="25"/>
      <c r="I20" s="166">
        <f>SUM(I17:I19)</f>
        <v>0</v>
      </c>
      <c r="K20" s="243">
        <f>SUM(K17:K19)</f>
        <v>0</v>
      </c>
      <c r="L20" s="32"/>
      <c r="M20" s="118"/>
      <c r="N20" s="118"/>
      <c r="O20" s="118"/>
    </row>
    <row r="21" spans="1:19" s="5" customFormat="1" ht="30" customHeight="1" thickBot="1" x14ac:dyDescent="0.35">
      <c r="B21" s="32" t="s">
        <v>91</v>
      </c>
      <c r="C21" s="119">
        <f>C12-C18</f>
        <v>35188</v>
      </c>
      <c r="D21" s="33"/>
      <c r="E21" s="119">
        <f>E12-E20</f>
        <v>46551</v>
      </c>
      <c r="F21" s="33"/>
      <c r="G21" s="119">
        <f>G12-G20</f>
        <v>43551</v>
      </c>
      <c r="H21" s="33"/>
      <c r="I21" s="119">
        <f>I12-I20</f>
        <v>46551</v>
      </c>
      <c r="K21" s="240">
        <v>0</v>
      </c>
      <c r="L21" s="183"/>
      <c r="M21" s="118"/>
      <c r="N21" s="118"/>
      <c r="O21" s="118"/>
    </row>
    <row r="22" spans="1:19" s="5" customFormat="1" ht="30" customHeight="1" x14ac:dyDescent="0.3">
      <c r="A22" s="600" t="s">
        <v>15</v>
      </c>
      <c r="B22" s="600"/>
      <c r="C22" s="118">
        <f>SUM(C20:C21)</f>
        <v>35246</v>
      </c>
      <c r="D22" s="21"/>
      <c r="E22" s="118">
        <f>SUM(E20:E21)</f>
        <v>46551</v>
      </c>
      <c r="F22" s="21"/>
      <c r="G22" s="118">
        <f>SUM(G20:G21)</f>
        <v>43609</v>
      </c>
      <c r="H22" s="21"/>
      <c r="I22" s="118">
        <f>SUM(I20:I21)</f>
        <v>46551</v>
      </c>
      <c r="K22" s="227">
        <f>SUM(K20:K21)</f>
        <v>0</v>
      </c>
      <c r="L22" s="84"/>
      <c r="M22" s="118"/>
      <c r="N22" s="118"/>
      <c r="O22" s="118"/>
    </row>
  </sheetData>
  <mergeCells count="9">
    <mergeCell ref="A1:I1"/>
    <mergeCell ref="A20:B20"/>
    <mergeCell ref="A22:B22"/>
    <mergeCell ref="A2:I2"/>
    <mergeCell ref="A4:B4"/>
    <mergeCell ref="A6:B6"/>
    <mergeCell ref="A10:B10"/>
    <mergeCell ref="A12:B12"/>
    <mergeCell ref="A16:B16"/>
  </mergeCells>
  <printOptions horizontalCentered="1"/>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Roman,Regular"&amp;16 50</oddFooter>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7" tint="0.39997558519241921"/>
  </sheetPr>
  <dimension ref="A1:O34"/>
  <sheetViews>
    <sheetView zoomScale="60" zoomScaleNormal="60" workbookViewId="0">
      <selection activeCell="G25" sqref="G25"/>
    </sheetView>
  </sheetViews>
  <sheetFormatPr defaultColWidth="8.85546875" defaultRowHeight="15"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21" customWidth="1"/>
    <col min="16" max="16384" width="8.85546875" style="1"/>
  </cols>
  <sheetData>
    <row r="1" spans="1:12" ht="30" customHeight="1" x14ac:dyDescent="0.25"/>
    <row r="2" spans="1:12" ht="30" customHeight="1" x14ac:dyDescent="0.35">
      <c r="B2" s="607" t="s">
        <v>634</v>
      </c>
      <c r="C2" s="607"/>
      <c r="D2" s="607"/>
      <c r="E2" s="607"/>
      <c r="F2" s="607"/>
      <c r="G2" s="607"/>
      <c r="H2" s="607"/>
      <c r="I2" s="607"/>
    </row>
    <row r="3" spans="1:12" ht="30" customHeight="1" thickBot="1" x14ac:dyDescent="0.45">
      <c r="A3" s="601" t="s">
        <v>776</v>
      </c>
      <c r="B3" s="602"/>
      <c r="C3" s="602"/>
      <c r="D3" s="602"/>
      <c r="E3" s="602"/>
      <c r="F3" s="602"/>
      <c r="G3" s="602"/>
      <c r="H3" s="602"/>
      <c r="I3" s="602"/>
      <c r="K3" s="38"/>
      <c r="L3" s="38"/>
    </row>
    <row r="4" spans="1:12" ht="30" customHeight="1" x14ac:dyDescent="0.25"/>
    <row r="5" spans="1:12" ht="30" customHeight="1" x14ac:dyDescent="0.3">
      <c r="A5" s="600" t="s">
        <v>101</v>
      </c>
      <c r="B5" s="600"/>
      <c r="C5" s="4" t="s">
        <v>0</v>
      </c>
      <c r="D5" s="111"/>
      <c r="E5" s="4" t="s">
        <v>1</v>
      </c>
      <c r="F5" s="111"/>
      <c r="G5" s="4" t="s">
        <v>2</v>
      </c>
      <c r="H5" s="111"/>
      <c r="I5" s="4" t="s">
        <v>1</v>
      </c>
      <c r="J5" s="4"/>
      <c r="K5" s="74" t="s">
        <v>143</v>
      </c>
      <c r="L5" s="189" t="s">
        <v>361</v>
      </c>
    </row>
    <row r="6" spans="1:12" ht="30" customHeight="1" x14ac:dyDescent="0.3">
      <c r="C6" s="7">
        <v>2022</v>
      </c>
      <c r="D6" s="23"/>
      <c r="E6" s="7">
        <v>2023</v>
      </c>
      <c r="F6" s="23"/>
      <c r="G6" s="7">
        <v>2023</v>
      </c>
      <c r="H6" s="23"/>
      <c r="I6" s="7">
        <v>2024</v>
      </c>
      <c r="J6" s="6"/>
      <c r="K6" s="73">
        <v>2020</v>
      </c>
      <c r="L6" s="194" t="s">
        <v>362</v>
      </c>
    </row>
    <row r="7" spans="1:12" ht="30" customHeight="1" x14ac:dyDescent="0.3">
      <c r="A7" s="600" t="s">
        <v>3</v>
      </c>
      <c r="B7" s="600"/>
      <c r="D7" s="24"/>
      <c r="F7" s="24"/>
      <c r="H7" s="24"/>
      <c r="K7" s="72"/>
      <c r="L7" s="184"/>
    </row>
    <row r="8" spans="1:12" ht="30" customHeight="1" x14ac:dyDescent="0.35">
      <c r="A8" s="52"/>
      <c r="B8" s="503" t="s">
        <v>806</v>
      </c>
      <c r="C8" s="504">
        <v>433.5</v>
      </c>
      <c r="D8" s="505"/>
      <c r="E8" s="504">
        <v>0</v>
      </c>
      <c r="F8" s="505"/>
      <c r="G8" s="504">
        <v>364.47</v>
      </c>
      <c r="H8" s="505"/>
      <c r="I8" s="504">
        <v>0</v>
      </c>
      <c r="K8" s="75"/>
      <c r="L8" s="83"/>
    </row>
    <row r="9" spans="1:12" ht="30" customHeight="1" x14ac:dyDescent="0.3">
      <c r="B9" s="8" t="s">
        <v>772</v>
      </c>
      <c r="C9" s="113">
        <v>2.17</v>
      </c>
      <c r="D9" s="16"/>
      <c r="E9" s="113">
        <v>0</v>
      </c>
      <c r="F9" s="16"/>
      <c r="G9" s="113">
        <v>0</v>
      </c>
      <c r="H9" s="16"/>
      <c r="I9" s="113">
        <v>0</v>
      </c>
      <c r="J9" s="2"/>
      <c r="K9" s="224">
        <v>0</v>
      </c>
      <c r="L9" s="102"/>
    </row>
    <row r="10" spans="1:12" ht="24.95" customHeight="1" x14ac:dyDescent="0.3">
      <c r="B10" s="8" t="s">
        <v>404</v>
      </c>
      <c r="C10" s="315"/>
      <c r="D10" s="316"/>
      <c r="E10" s="315"/>
      <c r="F10" s="316"/>
      <c r="G10" s="315"/>
      <c r="H10" s="316"/>
      <c r="I10" s="315"/>
      <c r="J10" s="2"/>
      <c r="K10" s="276"/>
      <c r="L10" s="283"/>
    </row>
    <row r="11" spans="1:12" ht="30" customHeight="1" x14ac:dyDescent="0.3">
      <c r="B11" s="8" t="s">
        <v>403</v>
      </c>
      <c r="C11" s="115">
        <v>2288</v>
      </c>
      <c r="D11" s="17"/>
      <c r="E11" s="115">
        <v>500</v>
      </c>
      <c r="F11" s="17"/>
      <c r="G11" s="115">
        <v>1100</v>
      </c>
      <c r="H11" s="17"/>
      <c r="I11" s="115">
        <v>2000</v>
      </c>
      <c r="J11" s="2"/>
      <c r="K11" s="225">
        <v>0</v>
      </c>
      <c r="L11" s="282"/>
    </row>
    <row r="12" spans="1:12" ht="30" customHeight="1" x14ac:dyDescent="0.3">
      <c r="B12" s="8" t="s">
        <v>405</v>
      </c>
      <c r="C12" s="115">
        <v>231.72</v>
      </c>
      <c r="D12" s="17"/>
      <c r="E12" s="115">
        <v>100</v>
      </c>
      <c r="F12" s="17"/>
      <c r="G12" s="115">
        <v>130</v>
      </c>
      <c r="H12" s="17"/>
      <c r="I12" s="115">
        <v>500</v>
      </c>
      <c r="J12" s="2"/>
      <c r="K12" s="225">
        <v>0</v>
      </c>
      <c r="L12" s="282"/>
    </row>
    <row r="13" spans="1:12" ht="30" customHeight="1" thickBot="1" x14ac:dyDescent="0.35">
      <c r="B13" s="8" t="s">
        <v>406</v>
      </c>
      <c r="C13" s="115">
        <v>1374</v>
      </c>
      <c r="D13" s="17"/>
      <c r="E13" s="115">
        <v>500</v>
      </c>
      <c r="F13" s="17"/>
      <c r="G13" s="115">
        <v>220</v>
      </c>
      <c r="H13" s="17"/>
      <c r="I13" s="115">
        <v>500</v>
      </c>
      <c r="J13" s="2"/>
      <c r="K13" s="225">
        <v>0</v>
      </c>
      <c r="L13" s="282"/>
    </row>
    <row r="14" spans="1:12" ht="30" customHeight="1" x14ac:dyDescent="0.3">
      <c r="A14" s="600" t="s">
        <v>6</v>
      </c>
      <c r="B14" s="600"/>
      <c r="C14" s="166">
        <f>SUM(C9:C13)</f>
        <v>3895.89</v>
      </c>
      <c r="D14" s="25"/>
      <c r="E14" s="166">
        <f>SUM(E9:E13)</f>
        <v>1100</v>
      </c>
      <c r="F14" s="25"/>
      <c r="G14" s="166">
        <f>SUM(G9:G13)</f>
        <v>1450</v>
      </c>
      <c r="H14" s="25"/>
      <c r="I14" s="166">
        <f>SUM(I9:I13)</f>
        <v>3000</v>
      </c>
      <c r="J14" s="5"/>
      <c r="K14" s="242">
        <f>SUM(K10:K13)</f>
        <v>0</v>
      </c>
      <c r="L14" s="199"/>
    </row>
    <row r="15" spans="1:12" ht="30" customHeight="1" thickBot="1" x14ac:dyDescent="0.35">
      <c r="B15" s="32" t="s">
        <v>7</v>
      </c>
      <c r="C15" s="119">
        <v>20249.22</v>
      </c>
      <c r="D15" s="33"/>
      <c r="E15" s="119">
        <v>20249</v>
      </c>
      <c r="F15" s="33"/>
      <c r="G15" s="119">
        <v>20249</v>
      </c>
      <c r="H15" s="33"/>
      <c r="I15" s="119">
        <v>9807</v>
      </c>
      <c r="J15" s="5"/>
      <c r="K15" s="258">
        <v>0</v>
      </c>
      <c r="L15" s="120"/>
    </row>
    <row r="16" spans="1:12" ht="30" customHeight="1" x14ac:dyDescent="0.3">
      <c r="A16" s="600" t="s">
        <v>102</v>
      </c>
      <c r="B16" s="600"/>
      <c r="C16" s="118">
        <f>SUM(C14:C15)</f>
        <v>24145.11</v>
      </c>
      <c r="D16" s="122"/>
      <c r="E16" s="118">
        <f>SUM(E14:E15)</f>
        <v>21349</v>
      </c>
      <c r="F16" s="122"/>
      <c r="G16" s="118">
        <f>SUM(G14:G15)</f>
        <v>21699</v>
      </c>
      <c r="H16" s="122"/>
      <c r="I16" s="118">
        <f>SUM(I14:I15)</f>
        <v>12807</v>
      </c>
      <c r="J16" s="118"/>
      <c r="K16" s="227">
        <f>SUM(K14:K15)</f>
        <v>0</v>
      </c>
      <c r="L16" s="121"/>
    </row>
    <row r="17" spans="1:12" ht="30" customHeight="1" x14ac:dyDescent="0.25"/>
    <row r="18" spans="1:12" ht="30" customHeight="1" thickBot="1" x14ac:dyDescent="0.3">
      <c r="A18" s="38"/>
      <c r="B18" s="38"/>
      <c r="C18" s="38"/>
      <c r="D18" s="38"/>
      <c r="E18" s="38"/>
      <c r="F18" s="38"/>
      <c r="G18" s="38"/>
      <c r="H18" s="38"/>
      <c r="I18" s="38"/>
      <c r="K18" s="38"/>
      <c r="L18" s="38"/>
    </row>
    <row r="19" spans="1:12" ht="30" customHeight="1" x14ac:dyDescent="0.25"/>
    <row r="20" spans="1:12" ht="30" customHeight="1" x14ac:dyDescent="0.3">
      <c r="A20" s="600" t="s">
        <v>4</v>
      </c>
      <c r="B20" s="600"/>
    </row>
    <row r="21" spans="1:12" ht="30" customHeight="1" x14ac:dyDescent="0.3">
      <c r="B21" s="8" t="s">
        <v>169</v>
      </c>
      <c r="C21" s="113">
        <v>0</v>
      </c>
      <c r="D21" s="124"/>
      <c r="E21" s="113">
        <v>0</v>
      </c>
      <c r="F21" s="124"/>
      <c r="G21" s="113">
        <v>0</v>
      </c>
      <c r="H21" s="124"/>
      <c r="I21" s="113">
        <v>0</v>
      </c>
      <c r="J21" s="114"/>
      <c r="K21" s="224">
        <v>0</v>
      </c>
      <c r="L21" s="79"/>
    </row>
    <row r="22" spans="1:12" ht="30" customHeight="1" thickBot="1" x14ac:dyDescent="0.35">
      <c r="B22" s="10" t="s">
        <v>279</v>
      </c>
      <c r="C22" s="116">
        <v>0</v>
      </c>
      <c r="D22" s="125"/>
      <c r="E22" s="116">
        <v>0</v>
      </c>
      <c r="F22" s="125"/>
      <c r="G22" s="116">
        <v>11900</v>
      </c>
      <c r="H22" s="125"/>
      <c r="I22" s="116">
        <v>0</v>
      </c>
      <c r="J22" s="114"/>
      <c r="K22" s="226">
        <v>0</v>
      </c>
      <c r="L22" s="127"/>
    </row>
    <row r="23" spans="1:12" ht="30" customHeight="1" x14ac:dyDescent="0.3">
      <c r="A23" s="600" t="s">
        <v>13</v>
      </c>
      <c r="B23" s="600"/>
      <c r="C23" s="166">
        <f>SUM(C21:C22)</f>
        <v>0</v>
      </c>
      <c r="D23" s="220"/>
      <c r="E23" s="166">
        <f>SUM(E21:E22)</f>
        <v>0</v>
      </c>
      <c r="F23" s="220"/>
      <c r="G23" s="166">
        <f>SUM(G21:G22)</f>
        <v>11900</v>
      </c>
      <c r="H23" s="220"/>
      <c r="I23" s="166">
        <f>SUM(I21:I22)</f>
        <v>0</v>
      </c>
      <c r="J23" s="118"/>
      <c r="K23" s="242">
        <f>SUM(K21:K22)</f>
        <v>0</v>
      </c>
      <c r="L23" s="202"/>
    </row>
    <row r="24" spans="1:12" ht="30" customHeight="1" thickBot="1" x14ac:dyDescent="0.35">
      <c r="B24" s="32" t="s">
        <v>91</v>
      </c>
      <c r="C24" s="119">
        <v>20249.22</v>
      </c>
      <c r="D24" s="126"/>
      <c r="E24" s="119">
        <f>E16</f>
        <v>21349</v>
      </c>
      <c r="F24" s="126"/>
      <c r="G24" s="119">
        <v>9807</v>
      </c>
      <c r="H24" s="126"/>
      <c r="I24" s="119">
        <f>I16-I23</f>
        <v>12807</v>
      </c>
      <c r="J24" s="118"/>
      <c r="K24" s="258">
        <v>0</v>
      </c>
      <c r="L24" s="123"/>
    </row>
    <row r="25" spans="1:12" ht="30" customHeight="1" x14ac:dyDescent="0.3">
      <c r="A25" s="600" t="s">
        <v>15</v>
      </c>
      <c r="B25" s="600"/>
      <c r="C25" s="118">
        <f>SUM(C23:C24)</f>
        <v>20249.22</v>
      </c>
      <c r="D25" s="122"/>
      <c r="E25" s="118">
        <f>SUM(E23:E24)</f>
        <v>21349</v>
      </c>
      <c r="F25" s="122"/>
      <c r="G25" s="118">
        <f>SUM(G23:G24)</f>
        <v>21707</v>
      </c>
      <c r="H25" s="122"/>
      <c r="I25" s="118">
        <f>SUM(I23:I24)</f>
        <v>12807</v>
      </c>
      <c r="J25" s="118"/>
      <c r="K25" s="87">
        <f>SUM(K23:K24)</f>
        <v>0</v>
      </c>
      <c r="L25" s="93"/>
    </row>
    <row r="26" spans="1:12" ht="30" customHeight="1" x14ac:dyDescent="0.25"/>
    <row r="27" spans="1:12" ht="30" customHeight="1" x14ac:dyDescent="0.25"/>
    <row r="28" spans="1:12" ht="30" customHeight="1" x14ac:dyDescent="0.25"/>
    <row r="29" spans="1:12" ht="30" customHeight="1" x14ac:dyDescent="0.25"/>
    <row r="30" spans="1:12" ht="30" customHeight="1" x14ac:dyDescent="0.25"/>
    <row r="31" spans="1:12" ht="30" customHeight="1" x14ac:dyDescent="0.25"/>
    <row r="32" spans="1:12" ht="30" customHeight="1" x14ac:dyDescent="0.25"/>
    <row r="33" ht="30" customHeight="1" x14ac:dyDescent="0.25"/>
    <row r="34" ht="30" customHeight="1" x14ac:dyDescent="0.25"/>
  </sheetData>
  <mergeCells count="9">
    <mergeCell ref="B2:I2"/>
    <mergeCell ref="A25:B25"/>
    <mergeCell ref="A3:I3"/>
    <mergeCell ref="A5:B5"/>
    <mergeCell ref="A7:B7"/>
    <mergeCell ref="A14:B14"/>
    <mergeCell ref="A16:B16"/>
    <mergeCell ref="A20:B20"/>
    <mergeCell ref="A23:B23"/>
  </mergeCells>
  <printOptions horizontalCentered="1"/>
  <pageMargins left="0.7" right="0.7" top="1.25" bottom="0.75" header="0.8" footer="0.3"/>
  <pageSetup scale="55" orientation="portrait" horizontalDpi="4294967295" verticalDpi="4294967295" r:id="rId1"/>
  <headerFooter>
    <oddHeader>&amp;C&amp;"Times New Roman,Bold Italic"&amp;22BORDEN COUNTY - 2023 BUDGET</oddHeader>
    <oddFooter>&amp;C&amp;"Times New Roman,Regular"&amp;16 51</oddFooter>
  </headerFooter>
  <legacy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theme="7" tint="0.39997558519241921"/>
  </sheetPr>
  <dimension ref="A2:O18"/>
  <sheetViews>
    <sheetView zoomScale="60" zoomScaleNormal="60" workbookViewId="0">
      <selection activeCell="C18" sqref="C18"/>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21" customWidth="1"/>
    <col min="16" max="16384" width="9.140625" style="1"/>
  </cols>
  <sheetData>
    <row r="2" spans="1:15" ht="30" customHeight="1" thickBot="1" x14ac:dyDescent="0.4">
      <c r="A2" s="601" t="s">
        <v>418</v>
      </c>
      <c r="B2" s="601"/>
      <c r="C2" s="601"/>
      <c r="D2" s="601"/>
      <c r="E2" s="601"/>
      <c r="F2" s="601"/>
      <c r="G2" s="601"/>
      <c r="H2" s="601"/>
      <c r="I2" s="601"/>
      <c r="K2" s="38"/>
      <c r="L2" s="38"/>
    </row>
    <row r="3" spans="1:15" ht="30" customHeight="1" x14ac:dyDescent="0.35">
      <c r="A3" s="50"/>
      <c r="B3" s="50"/>
      <c r="C3" s="50"/>
      <c r="D3" s="50"/>
      <c r="E3" s="50"/>
      <c r="F3" s="50"/>
      <c r="G3" s="50"/>
      <c r="H3" s="50"/>
      <c r="I3" s="50"/>
    </row>
    <row r="4" spans="1:15" ht="30" customHeight="1" x14ac:dyDescent="0.3">
      <c r="A4" s="600" t="s">
        <v>101</v>
      </c>
      <c r="B4" s="600"/>
      <c r="C4" s="4" t="s">
        <v>0</v>
      </c>
      <c r="D4" s="22"/>
      <c r="E4" s="4" t="s">
        <v>1</v>
      </c>
      <c r="F4" s="22"/>
      <c r="G4" s="4" t="s">
        <v>2</v>
      </c>
      <c r="H4" s="22"/>
      <c r="I4" s="4" t="s">
        <v>1</v>
      </c>
      <c r="K4" s="80" t="s">
        <v>143</v>
      </c>
      <c r="L4" s="6" t="s">
        <v>361</v>
      </c>
    </row>
    <row r="5" spans="1:15" ht="30" customHeight="1" x14ac:dyDescent="0.35">
      <c r="A5" s="50"/>
      <c r="B5" s="50"/>
      <c r="C5" s="7">
        <v>2021</v>
      </c>
      <c r="D5" s="23"/>
      <c r="E5" s="7">
        <v>2022</v>
      </c>
      <c r="F5" s="23"/>
      <c r="G5" s="7">
        <v>2022</v>
      </c>
      <c r="H5" s="23"/>
      <c r="I5" s="7">
        <v>2023</v>
      </c>
      <c r="J5" s="193"/>
      <c r="K5" s="81">
        <v>2020</v>
      </c>
      <c r="L5" s="201" t="s">
        <v>362</v>
      </c>
    </row>
    <row r="6" spans="1:15" s="3" customFormat="1" ht="30" customHeight="1" x14ac:dyDescent="0.3">
      <c r="A6" s="600" t="s">
        <v>3</v>
      </c>
      <c r="B6" s="600"/>
      <c r="C6" s="53"/>
      <c r="D6" s="56"/>
      <c r="E6" s="53"/>
      <c r="F6" s="56"/>
      <c r="G6" s="53"/>
      <c r="H6" s="56"/>
      <c r="I6" s="53"/>
      <c r="K6" s="90"/>
      <c r="M6" s="118"/>
      <c r="N6" s="118"/>
      <c r="O6" s="118"/>
    </row>
    <row r="7" spans="1:15" s="3" customFormat="1" ht="30" customHeight="1" x14ac:dyDescent="0.3">
      <c r="A7" s="52"/>
      <c r="B7" s="34" t="s">
        <v>773</v>
      </c>
      <c r="C7" s="451">
        <v>0</v>
      </c>
      <c r="D7" s="452"/>
      <c r="E7" s="451">
        <v>0</v>
      </c>
      <c r="F7" s="452"/>
      <c r="G7" s="451">
        <v>0</v>
      </c>
      <c r="H7" s="452"/>
      <c r="I7" s="451">
        <v>0</v>
      </c>
      <c r="J7" s="2"/>
      <c r="K7" s="453"/>
      <c r="L7" s="2"/>
      <c r="M7" s="411"/>
      <c r="N7" s="118"/>
      <c r="O7" s="118"/>
    </row>
    <row r="8" spans="1:15" s="3" customFormat="1" ht="30" customHeight="1" thickBot="1" x14ac:dyDescent="0.35">
      <c r="A8" s="53"/>
      <c r="B8" s="35" t="s">
        <v>419</v>
      </c>
      <c r="C8" s="146">
        <v>24.11</v>
      </c>
      <c r="D8" s="147"/>
      <c r="E8" s="146">
        <v>100</v>
      </c>
      <c r="F8" s="147"/>
      <c r="G8" s="146">
        <v>24</v>
      </c>
      <c r="H8" s="147"/>
      <c r="I8" s="137">
        <v>25</v>
      </c>
      <c r="J8" s="195"/>
      <c r="K8" s="236">
        <v>0</v>
      </c>
      <c r="L8" s="88">
        <f>K8/I8</f>
        <v>0</v>
      </c>
      <c r="M8" s="118"/>
      <c r="N8" s="118"/>
      <c r="O8" s="118"/>
    </row>
    <row r="9" spans="1:15" s="3" customFormat="1" ht="30" customHeight="1" x14ac:dyDescent="0.3">
      <c r="A9" s="49" t="s">
        <v>6</v>
      </c>
      <c r="B9" s="54"/>
      <c r="C9" s="138">
        <f>SUM(C7:C8)</f>
        <v>24.11</v>
      </c>
      <c r="D9" s="150"/>
      <c r="E9" s="138">
        <f>SUM(E7:E8)</f>
        <v>100</v>
      </c>
      <c r="F9" s="150"/>
      <c r="G9" s="138">
        <f>SUM(G7:G8)</f>
        <v>24</v>
      </c>
      <c r="H9" s="150"/>
      <c r="I9" s="138">
        <f>SUM(I7:I8)</f>
        <v>25</v>
      </c>
      <c r="J9" s="195"/>
      <c r="K9" s="237">
        <f>SUM(K8)</f>
        <v>0</v>
      </c>
      <c r="L9" s="198"/>
      <c r="M9" s="118"/>
      <c r="N9" s="118"/>
      <c r="O9" s="118"/>
    </row>
    <row r="10" spans="1:15" s="3" customFormat="1" ht="30" customHeight="1" thickBot="1" x14ac:dyDescent="0.35">
      <c r="A10" s="53"/>
      <c r="B10" s="55" t="s">
        <v>7</v>
      </c>
      <c r="C10" s="139">
        <v>0</v>
      </c>
      <c r="D10" s="151"/>
      <c r="E10" s="139">
        <v>100</v>
      </c>
      <c r="F10" s="151"/>
      <c r="G10" s="139">
        <v>100</v>
      </c>
      <c r="H10" s="151"/>
      <c r="I10" s="139">
        <v>124</v>
      </c>
      <c r="J10" s="195"/>
      <c r="K10" s="238">
        <v>0</v>
      </c>
      <c r="L10" s="200"/>
      <c r="M10" s="118"/>
      <c r="N10" s="118"/>
      <c r="O10" s="118"/>
    </row>
    <row r="11" spans="1:15" s="3" customFormat="1" ht="30" customHeight="1" x14ac:dyDescent="0.3">
      <c r="A11" s="52" t="s">
        <v>102</v>
      </c>
      <c r="B11" s="51"/>
      <c r="C11" s="138">
        <f>C9+C10</f>
        <v>24.11</v>
      </c>
      <c r="D11" s="150"/>
      <c r="E11" s="138">
        <f>SUM(E9:E10)</f>
        <v>200</v>
      </c>
      <c r="F11" s="150"/>
      <c r="G11" s="138">
        <f>SUM(G9:G10)</f>
        <v>124</v>
      </c>
      <c r="H11" s="150"/>
      <c r="I11" s="138">
        <f>SUM(I9:I10)</f>
        <v>149</v>
      </c>
      <c r="K11" s="87">
        <f>SUM(K9:K10)</f>
        <v>0</v>
      </c>
      <c r="L11" s="82"/>
      <c r="M11" s="118"/>
      <c r="N11" s="118"/>
      <c r="O11" s="118"/>
    </row>
    <row r="12" spans="1:15" s="3" customFormat="1" ht="30" customHeight="1" x14ac:dyDescent="0.3">
      <c r="A12" s="53"/>
      <c r="B12" s="51"/>
      <c r="C12" s="53"/>
      <c r="D12" s="53"/>
      <c r="E12" s="53"/>
      <c r="F12" s="53"/>
      <c r="G12" s="53"/>
      <c r="H12" s="53"/>
      <c r="I12" s="53"/>
      <c r="K12" s="171"/>
      <c r="M12" s="118"/>
      <c r="N12" s="118"/>
      <c r="O12" s="118"/>
    </row>
    <row r="13" spans="1:15" s="3" customFormat="1" ht="30" customHeight="1" x14ac:dyDescent="0.3">
      <c r="B13" s="51"/>
      <c r="K13" s="171"/>
      <c r="M13" s="118"/>
      <c r="N13" s="118"/>
      <c r="O13" s="118"/>
    </row>
    <row r="14" spans="1:15" s="3" customFormat="1" ht="30" customHeight="1" x14ac:dyDescent="0.3">
      <c r="A14" s="600" t="s">
        <v>4</v>
      </c>
      <c r="B14" s="600"/>
      <c r="K14" s="171"/>
      <c r="M14" s="118"/>
      <c r="N14" s="118"/>
      <c r="O14" s="118"/>
    </row>
    <row r="15" spans="1:15" s="2" customFormat="1" ht="30" customHeight="1" thickBot="1" x14ac:dyDescent="0.35">
      <c r="B15" s="8" t="s">
        <v>420</v>
      </c>
      <c r="C15" s="172">
        <v>0</v>
      </c>
      <c r="D15" s="330"/>
      <c r="E15" s="172">
        <v>0</v>
      </c>
      <c r="F15" s="330"/>
      <c r="G15" s="172">
        <v>0</v>
      </c>
      <c r="H15" s="331"/>
      <c r="I15" s="288">
        <v>0</v>
      </c>
      <c r="J15" s="136"/>
      <c r="K15" s="96">
        <v>0</v>
      </c>
      <c r="L15" s="78"/>
      <c r="M15" s="411"/>
      <c r="N15" s="411"/>
      <c r="O15" s="411"/>
    </row>
    <row r="16" spans="1:15" s="5" customFormat="1" ht="30" customHeight="1" x14ac:dyDescent="0.3">
      <c r="A16" s="603" t="s">
        <v>13</v>
      </c>
      <c r="B16" s="603"/>
      <c r="C16" s="160">
        <f>C15</f>
        <v>0</v>
      </c>
      <c r="D16" s="177"/>
      <c r="E16" s="160">
        <f>E15</f>
        <v>0</v>
      </c>
      <c r="F16" s="177"/>
      <c r="G16" s="160">
        <f>G15</f>
        <v>0</v>
      </c>
      <c r="H16" s="153"/>
      <c r="I16" s="142">
        <f>SUM(I15:I15)</f>
        <v>0</v>
      </c>
      <c r="J16" s="196"/>
      <c r="K16" s="239">
        <f>SUM(K15:K15)</f>
        <v>0</v>
      </c>
      <c r="L16" s="199"/>
      <c r="M16" s="118"/>
      <c r="N16" s="118"/>
      <c r="O16" s="118"/>
    </row>
    <row r="17" spans="1:12" ht="30" customHeight="1" thickBot="1" x14ac:dyDescent="0.35">
      <c r="B17" s="13" t="s">
        <v>91</v>
      </c>
      <c r="C17" s="161">
        <v>0</v>
      </c>
      <c r="D17" s="178"/>
      <c r="E17" s="161">
        <v>200</v>
      </c>
      <c r="F17" s="178"/>
      <c r="G17" s="161">
        <v>124</v>
      </c>
      <c r="H17" s="154"/>
      <c r="I17" s="143">
        <v>149</v>
      </c>
      <c r="J17" s="193"/>
      <c r="K17" s="240">
        <v>0</v>
      </c>
      <c r="L17" s="112"/>
    </row>
    <row r="18" spans="1:12" ht="30" customHeight="1" x14ac:dyDescent="0.3">
      <c r="A18" s="52" t="s">
        <v>122</v>
      </c>
      <c r="C18" s="118">
        <f>SUM(C16:C17)</f>
        <v>0</v>
      </c>
      <c r="D18" s="179"/>
      <c r="E18" s="118">
        <f>SUM(E16:E17)</f>
        <v>200</v>
      </c>
      <c r="F18" s="179"/>
      <c r="G18" s="118">
        <f>SUM(G16:G17)</f>
        <v>124</v>
      </c>
      <c r="H18" s="155"/>
      <c r="I18" s="144">
        <f>SUM(I16:I17)</f>
        <v>149</v>
      </c>
      <c r="K18" s="87">
        <f>SUM(K16:K17)</f>
        <v>0</v>
      </c>
      <c r="L18" s="83"/>
    </row>
  </sheetData>
  <mergeCells count="5">
    <mergeCell ref="A2:I2"/>
    <mergeCell ref="A4:B4"/>
    <mergeCell ref="A6:B6"/>
    <mergeCell ref="A14:B14"/>
    <mergeCell ref="A16:B16"/>
  </mergeCells>
  <printOptions horizontalCentered="1"/>
  <pageMargins left="0.7" right="0.7" top="1.25" bottom="0.75" header="0.8" footer="0.3"/>
  <pageSetup scale="55" orientation="portrait" horizontalDpi="4294967295" verticalDpi="4294967295" r:id="rId1"/>
  <headerFooter>
    <oddHeader>&amp;C&amp;"Times New Roman,Bold Italic"&amp;22BORDEN COUNTY - 2023 BUDGET</oddHeader>
    <oddFooter>&amp;C&amp;"Times New Roman,Regular"&amp;16 52</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7" tint="0.39997558519241921"/>
  </sheetPr>
  <dimension ref="A2:O22"/>
  <sheetViews>
    <sheetView zoomScale="60" zoomScaleNormal="60" workbookViewId="0">
      <selection activeCell="C12" sqref="C12"/>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21" customWidth="1"/>
    <col min="16" max="16384" width="9.140625" style="1"/>
  </cols>
  <sheetData>
    <row r="2" spans="1:15" ht="30" customHeight="1" x14ac:dyDescent="0.35">
      <c r="A2" s="607" t="s">
        <v>634</v>
      </c>
      <c r="B2" s="607"/>
      <c r="C2" s="607"/>
      <c r="D2" s="607"/>
      <c r="E2" s="607"/>
      <c r="F2" s="607"/>
      <c r="G2" s="607"/>
      <c r="H2" s="607"/>
      <c r="I2" s="607"/>
    </row>
    <row r="3" spans="1:15" ht="30" customHeight="1" thickBot="1" x14ac:dyDescent="0.4">
      <c r="A3" s="601" t="s">
        <v>777</v>
      </c>
      <c r="B3" s="601"/>
      <c r="C3" s="601"/>
      <c r="D3" s="601"/>
      <c r="E3" s="601"/>
      <c r="F3" s="601"/>
      <c r="G3" s="601"/>
      <c r="H3" s="601"/>
      <c r="I3" s="601"/>
      <c r="K3" s="38"/>
      <c r="L3" s="38"/>
    </row>
    <row r="4" spans="1:15" ht="30" customHeight="1" x14ac:dyDescent="0.35">
      <c r="A4" s="50"/>
      <c r="B4" s="50"/>
      <c r="C4" s="50"/>
      <c r="D4" s="50"/>
      <c r="E4" s="50"/>
      <c r="F4" s="50"/>
      <c r="G4" s="50"/>
      <c r="H4" s="50"/>
      <c r="I4" s="50"/>
    </row>
    <row r="5" spans="1:15" ht="30" customHeight="1" x14ac:dyDescent="0.3">
      <c r="A5" s="600" t="s">
        <v>101</v>
      </c>
      <c r="B5" s="600"/>
      <c r="C5" s="4" t="s">
        <v>0</v>
      </c>
      <c r="D5" s="22"/>
      <c r="E5" s="4" t="s">
        <v>1</v>
      </c>
      <c r="F5" s="22"/>
      <c r="G5" s="4" t="s">
        <v>2</v>
      </c>
      <c r="H5" s="22"/>
      <c r="I5" s="4" t="s">
        <v>1</v>
      </c>
      <c r="K5" s="80" t="s">
        <v>143</v>
      </c>
      <c r="L5" s="6" t="s">
        <v>361</v>
      </c>
    </row>
    <row r="6" spans="1:15" ht="30" customHeight="1" x14ac:dyDescent="0.35">
      <c r="A6" s="50"/>
      <c r="B6" s="50"/>
      <c r="C6" s="7">
        <v>2022</v>
      </c>
      <c r="D6" s="23"/>
      <c r="E6" s="7">
        <v>2023</v>
      </c>
      <c r="F6" s="23"/>
      <c r="G6" s="7">
        <v>2023</v>
      </c>
      <c r="H6" s="23"/>
      <c r="I6" s="7">
        <v>2024</v>
      </c>
      <c r="J6" s="193"/>
      <c r="K6" s="81">
        <v>2020</v>
      </c>
      <c r="L6" s="201" t="s">
        <v>362</v>
      </c>
    </row>
    <row r="7" spans="1:15" s="3" customFormat="1" ht="30" customHeight="1" x14ac:dyDescent="0.3">
      <c r="A7" s="600" t="s">
        <v>3</v>
      </c>
      <c r="B7" s="600"/>
      <c r="C7" s="53"/>
      <c r="D7" s="56"/>
      <c r="E7" s="53"/>
      <c r="F7" s="56"/>
      <c r="G7" s="53"/>
      <c r="H7" s="56"/>
      <c r="I7" s="53"/>
      <c r="K7" s="90"/>
      <c r="M7" s="118"/>
      <c r="N7" s="118"/>
      <c r="O7" s="118"/>
    </row>
    <row r="8" spans="1:15" s="3" customFormat="1" ht="30" customHeight="1" x14ac:dyDescent="0.3">
      <c r="A8" s="52"/>
      <c r="B8" s="34" t="s">
        <v>774</v>
      </c>
      <c r="C8" s="451">
        <v>0</v>
      </c>
      <c r="D8" s="452"/>
      <c r="E8" s="451">
        <v>0</v>
      </c>
      <c r="F8" s="452"/>
      <c r="G8" s="451">
        <v>0</v>
      </c>
      <c r="H8" s="452"/>
      <c r="I8" s="451">
        <v>0</v>
      </c>
      <c r="K8" s="90"/>
      <c r="M8" s="118"/>
      <c r="N8" s="118"/>
      <c r="O8" s="118"/>
    </row>
    <row r="9" spans="1:15" s="3" customFormat="1" ht="30" customHeight="1" thickBot="1" x14ac:dyDescent="0.35">
      <c r="A9" s="53"/>
      <c r="B9" s="35" t="s">
        <v>613</v>
      </c>
      <c r="C9" s="265">
        <v>70</v>
      </c>
      <c r="D9" s="305"/>
      <c r="E9" s="265">
        <v>500</v>
      </c>
      <c r="F9" s="305"/>
      <c r="G9" s="265">
        <v>385</v>
      </c>
      <c r="H9" s="305"/>
      <c r="I9" s="267">
        <v>210</v>
      </c>
      <c r="J9" s="195"/>
      <c r="K9" s="236">
        <v>0</v>
      </c>
      <c r="L9" s="88">
        <f>K9/I9</f>
        <v>0</v>
      </c>
      <c r="M9" s="118"/>
      <c r="N9" s="118"/>
      <c r="O9" s="118"/>
    </row>
    <row r="10" spans="1:15" s="3" customFormat="1" ht="30" customHeight="1" thickBot="1" x14ac:dyDescent="0.35">
      <c r="A10" s="53"/>
      <c r="B10" s="35" t="s">
        <v>614</v>
      </c>
      <c r="C10" s="271">
        <v>420</v>
      </c>
      <c r="D10" s="408"/>
      <c r="E10" s="271">
        <v>250</v>
      </c>
      <c r="F10" s="408"/>
      <c r="G10" s="271">
        <v>35</v>
      </c>
      <c r="H10" s="408"/>
      <c r="I10" s="271">
        <v>420</v>
      </c>
      <c r="J10" s="195"/>
      <c r="K10" s="259"/>
      <c r="L10" s="132"/>
      <c r="M10" s="118"/>
      <c r="N10" s="118"/>
      <c r="O10" s="118"/>
    </row>
    <row r="11" spans="1:15" s="3" customFormat="1" ht="30" customHeight="1" x14ac:dyDescent="0.3">
      <c r="A11" s="49" t="s">
        <v>6</v>
      </c>
      <c r="B11" s="54"/>
      <c r="C11" s="138">
        <v>490</v>
      </c>
      <c r="D11" s="150"/>
      <c r="E11" s="138">
        <f>SUM(E9:E10)</f>
        <v>750</v>
      </c>
      <c r="F11" s="150"/>
      <c r="G11" s="138">
        <f>SUM(G9:G10)</f>
        <v>420</v>
      </c>
      <c r="H11" s="150"/>
      <c r="I11" s="138">
        <f>SUM(I9:I10)</f>
        <v>630</v>
      </c>
      <c r="J11" s="195"/>
      <c r="K11" s="237">
        <f>SUM(K9)</f>
        <v>0</v>
      </c>
      <c r="L11" s="198"/>
      <c r="M11" s="118"/>
      <c r="N11" s="118"/>
      <c r="O11" s="118"/>
    </row>
    <row r="12" spans="1:15" s="3" customFormat="1" ht="30" customHeight="1" thickBot="1" x14ac:dyDescent="0.35">
      <c r="A12" s="53"/>
      <c r="B12" s="55" t="s">
        <v>7</v>
      </c>
      <c r="C12" s="139">
        <v>0</v>
      </c>
      <c r="D12" s="151"/>
      <c r="E12" s="139">
        <v>150</v>
      </c>
      <c r="F12" s="151"/>
      <c r="G12" s="139">
        <v>150</v>
      </c>
      <c r="H12" s="151"/>
      <c r="I12" s="139">
        <v>570</v>
      </c>
      <c r="J12" s="195"/>
      <c r="K12" s="238">
        <v>0</v>
      </c>
      <c r="L12" s="200"/>
      <c r="M12" s="118"/>
      <c r="N12" s="118"/>
      <c r="O12" s="118"/>
    </row>
    <row r="13" spans="1:15" s="3" customFormat="1" ht="30" customHeight="1" x14ac:dyDescent="0.3">
      <c r="A13" s="52" t="s">
        <v>102</v>
      </c>
      <c r="B13" s="51"/>
      <c r="C13" s="138">
        <f>SUM(C11:C12)</f>
        <v>490</v>
      </c>
      <c r="D13" s="150"/>
      <c r="E13" s="138">
        <f>SUM(E11:E12)</f>
        <v>900</v>
      </c>
      <c r="F13" s="150"/>
      <c r="G13" s="138">
        <f>SUM(G11:G12)</f>
        <v>570</v>
      </c>
      <c r="H13" s="150"/>
      <c r="I13" s="138">
        <f>SUM(I11:I12)</f>
        <v>1200</v>
      </c>
      <c r="K13" s="87">
        <f>SUM(K11:K12)</f>
        <v>0</v>
      </c>
      <c r="L13" s="82"/>
      <c r="M13" s="118"/>
      <c r="N13" s="118"/>
      <c r="O13" s="118"/>
    </row>
    <row r="14" spans="1:15" s="3" customFormat="1" ht="30" customHeight="1" x14ac:dyDescent="0.3">
      <c r="A14" s="53"/>
      <c r="B14" s="51"/>
      <c r="C14" s="53"/>
      <c r="D14" s="53"/>
      <c r="E14" s="53"/>
      <c r="F14" s="53"/>
      <c r="G14" s="53"/>
      <c r="H14" s="53"/>
      <c r="I14" s="53"/>
      <c r="K14" s="171"/>
      <c r="M14" s="118"/>
      <c r="N14" s="118"/>
      <c r="O14" s="118"/>
    </row>
    <row r="15" spans="1:15" s="3" customFormat="1" ht="30" customHeight="1" x14ac:dyDescent="0.3">
      <c r="B15" s="51"/>
      <c r="K15" s="171"/>
      <c r="M15" s="118"/>
      <c r="N15" s="118"/>
      <c r="O15" s="118"/>
    </row>
    <row r="16" spans="1:15" s="3" customFormat="1" ht="30" customHeight="1" x14ac:dyDescent="0.3">
      <c r="A16" s="600" t="s">
        <v>4</v>
      </c>
      <c r="B16" s="600"/>
      <c r="K16" s="171"/>
      <c r="M16" s="118"/>
      <c r="N16" s="118"/>
      <c r="O16" s="118"/>
    </row>
    <row r="17" spans="1:15" s="3" customFormat="1" ht="30" customHeight="1" x14ac:dyDescent="0.3">
      <c r="A17" s="52"/>
      <c r="B17" s="34" t="s">
        <v>616</v>
      </c>
      <c r="C17" s="113">
        <v>0</v>
      </c>
      <c r="D17" s="8"/>
      <c r="E17" s="169">
        <v>0</v>
      </c>
      <c r="F17" s="8"/>
      <c r="G17" s="169">
        <v>0</v>
      </c>
      <c r="H17" s="8"/>
      <c r="I17" s="169">
        <v>0</v>
      </c>
      <c r="K17" s="224">
        <v>0</v>
      </c>
      <c r="L17" s="181"/>
      <c r="M17" s="118"/>
      <c r="N17" s="118"/>
      <c r="O17" s="118"/>
    </row>
    <row r="18" spans="1:15" s="3" customFormat="1" ht="30" customHeight="1" x14ac:dyDescent="0.3">
      <c r="A18" s="52"/>
      <c r="B18" s="34" t="s">
        <v>617</v>
      </c>
      <c r="C18" s="113">
        <v>0</v>
      </c>
      <c r="D18" s="8"/>
      <c r="E18" s="169">
        <v>0</v>
      </c>
      <c r="F18" s="8"/>
      <c r="G18" s="169">
        <v>0</v>
      </c>
      <c r="H18" s="8"/>
      <c r="I18" s="169">
        <v>0</v>
      </c>
      <c r="K18" s="225">
        <v>0</v>
      </c>
      <c r="L18" s="402"/>
      <c r="M18" s="118"/>
      <c r="N18" s="118"/>
      <c r="O18" s="118"/>
    </row>
    <row r="19" spans="1:15" s="2" customFormat="1" ht="30" customHeight="1" thickBot="1" x14ac:dyDescent="0.35">
      <c r="B19" s="8" t="s">
        <v>615</v>
      </c>
      <c r="C19" s="172">
        <v>0</v>
      </c>
      <c r="D19" s="330"/>
      <c r="E19" s="172">
        <v>0</v>
      </c>
      <c r="F19" s="330"/>
      <c r="G19" s="172">
        <v>0</v>
      </c>
      <c r="H19" s="331"/>
      <c r="I19" s="288">
        <v>0</v>
      </c>
      <c r="J19" s="136"/>
      <c r="K19" s="96">
        <v>0</v>
      </c>
      <c r="L19" s="78"/>
      <c r="M19" s="411"/>
      <c r="N19" s="411"/>
      <c r="O19" s="411"/>
    </row>
    <row r="20" spans="1:15" s="5" customFormat="1" ht="30" customHeight="1" x14ac:dyDescent="0.3">
      <c r="A20" s="603" t="s">
        <v>13</v>
      </c>
      <c r="B20" s="603"/>
      <c r="C20" s="160">
        <f>C19</f>
        <v>0</v>
      </c>
      <c r="D20" s="177"/>
      <c r="E20" s="160">
        <f>E19</f>
        <v>0</v>
      </c>
      <c r="F20" s="177"/>
      <c r="G20" s="160">
        <f>SUM(G17:G19)</f>
        <v>0</v>
      </c>
      <c r="H20" s="153"/>
      <c r="I20" s="142">
        <f>SUM(I17:I19)</f>
        <v>0</v>
      </c>
      <c r="J20" s="196"/>
      <c r="K20" s="239">
        <f>SUM(K19:K19)</f>
        <v>0</v>
      </c>
      <c r="L20" s="199"/>
      <c r="M20" s="118"/>
      <c r="N20" s="118"/>
      <c r="O20" s="118"/>
    </row>
    <row r="21" spans="1:15" ht="30" customHeight="1" thickBot="1" x14ac:dyDescent="0.35">
      <c r="B21" s="13" t="s">
        <v>91</v>
      </c>
      <c r="C21" s="161">
        <v>0</v>
      </c>
      <c r="D21" s="178"/>
      <c r="E21" s="161">
        <v>900</v>
      </c>
      <c r="F21" s="178"/>
      <c r="G21" s="161">
        <v>570</v>
      </c>
      <c r="H21" s="154"/>
      <c r="I21" s="143">
        <v>960</v>
      </c>
      <c r="J21" s="193"/>
      <c r="K21" s="240">
        <v>0</v>
      </c>
      <c r="L21" s="112"/>
    </row>
    <row r="22" spans="1:15" ht="30" customHeight="1" x14ac:dyDescent="0.3">
      <c r="A22" s="52" t="s">
        <v>122</v>
      </c>
      <c r="C22" s="118">
        <f>SUM(C20:C21)</f>
        <v>0</v>
      </c>
      <c r="D22" s="179"/>
      <c r="E22" s="118">
        <f>SUM(E20:E21)</f>
        <v>900</v>
      </c>
      <c r="F22" s="179"/>
      <c r="G22" s="118">
        <f>SUM(G20:G21)</f>
        <v>570</v>
      </c>
      <c r="H22" s="155"/>
      <c r="I22" s="144">
        <f>SUM(I20:I21)</f>
        <v>960</v>
      </c>
      <c r="K22" s="87">
        <f>SUM(K20:K21)</f>
        <v>0</v>
      </c>
      <c r="L22" s="83"/>
    </row>
  </sheetData>
  <mergeCells count="6">
    <mergeCell ref="A20:B20"/>
    <mergeCell ref="A2:I2"/>
    <mergeCell ref="A3:I3"/>
    <mergeCell ref="A5:B5"/>
    <mergeCell ref="A7:B7"/>
    <mergeCell ref="A16:B16"/>
  </mergeCells>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Roman,Regular"&amp;16 53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8"/>
  <sheetViews>
    <sheetView topLeftCell="A7" workbookViewId="0">
      <selection activeCell="L3" sqref="L3"/>
    </sheetView>
  </sheetViews>
  <sheetFormatPr defaultRowHeight="15" x14ac:dyDescent="0.25"/>
  <sheetData>
    <row r="1" spans="1:9" s="47" customFormat="1" ht="27.95" customHeight="1" x14ac:dyDescent="0.25">
      <c r="A1" s="526" t="s">
        <v>779</v>
      </c>
      <c r="B1" s="527"/>
      <c r="C1" s="527"/>
      <c r="D1" s="527"/>
      <c r="E1" s="527"/>
      <c r="F1" s="527"/>
      <c r="G1" s="527"/>
      <c r="H1" s="527"/>
      <c r="I1" s="527"/>
    </row>
    <row r="2" spans="1:9" s="47" customFormat="1" ht="15" customHeight="1" x14ac:dyDescent="0.25">
      <c r="A2" s="389"/>
      <c r="B2" s="390"/>
      <c r="C2" s="390"/>
      <c r="D2" s="390"/>
      <c r="E2" s="390"/>
      <c r="F2" s="390"/>
      <c r="G2" s="390"/>
      <c r="H2" s="390"/>
      <c r="I2" s="390"/>
    </row>
    <row r="3" spans="1:9" s="47" customFormat="1" ht="18.75" customHeight="1" thickBot="1" x14ac:dyDescent="0.3">
      <c r="A3" s="525" t="s">
        <v>603</v>
      </c>
      <c r="B3" s="525"/>
      <c r="C3" s="525"/>
      <c r="D3" s="525"/>
      <c r="E3" s="525"/>
      <c r="F3" s="398"/>
      <c r="G3" s="398"/>
      <c r="H3" s="398"/>
      <c r="I3" s="398"/>
    </row>
    <row r="4" spans="1:9" s="47" customFormat="1" ht="15" customHeight="1" x14ac:dyDescent="0.25">
      <c r="A4" s="528"/>
      <c r="B4" s="528"/>
      <c r="C4" s="528"/>
      <c r="D4" s="528"/>
      <c r="E4" s="528"/>
      <c r="F4" s="528"/>
      <c r="G4" s="528"/>
      <c r="H4" s="528"/>
      <c r="I4" s="391"/>
    </row>
    <row r="5" spans="1:9" s="1" customFormat="1" ht="18" customHeight="1" x14ac:dyDescent="0.25">
      <c r="A5" s="512" t="s">
        <v>597</v>
      </c>
      <c r="B5" s="512"/>
      <c r="C5" s="512"/>
      <c r="D5" s="512"/>
      <c r="E5" s="512"/>
      <c r="F5" s="512"/>
      <c r="G5" s="512"/>
      <c r="H5" s="512"/>
      <c r="I5" s="351"/>
    </row>
    <row r="6" spans="1:9" s="1" customFormat="1" ht="18" customHeight="1" x14ac:dyDescent="0.25">
      <c r="A6" s="522" t="s">
        <v>536</v>
      </c>
      <c r="B6" s="522"/>
      <c r="C6" s="522"/>
      <c r="D6" s="522"/>
      <c r="E6" s="522"/>
      <c r="F6" s="522"/>
      <c r="G6" s="522"/>
      <c r="H6" s="522"/>
      <c r="I6" s="351">
        <v>30</v>
      </c>
    </row>
    <row r="7" spans="1:9" s="1" customFormat="1" ht="18" customHeight="1" x14ac:dyDescent="0.25">
      <c r="A7" s="522" t="s">
        <v>672</v>
      </c>
      <c r="B7" s="522"/>
      <c r="C7" s="522"/>
      <c r="D7" s="522"/>
      <c r="E7" s="522"/>
      <c r="F7" s="522"/>
      <c r="G7" s="522"/>
      <c r="H7" s="522"/>
      <c r="I7" s="351">
        <v>31</v>
      </c>
    </row>
    <row r="8" spans="1:9" s="1" customFormat="1" ht="18" customHeight="1" x14ac:dyDescent="0.25">
      <c r="A8" s="512" t="s">
        <v>673</v>
      </c>
      <c r="B8" s="512"/>
      <c r="C8" s="512"/>
      <c r="D8" s="512"/>
      <c r="E8" s="512"/>
      <c r="F8" s="512"/>
      <c r="G8" s="512"/>
      <c r="H8" s="512"/>
      <c r="I8" s="351">
        <v>32</v>
      </c>
    </row>
    <row r="9" spans="1:9" s="1" customFormat="1" ht="18" customHeight="1" x14ac:dyDescent="0.25">
      <c r="A9" s="512" t="s">
        <v>674</v>
      </c>
      <c r="B9" s="512"/>
      <c r="C9" s="512"/>
      <c r="D9" s="512"/>
      <c r="E9" s="512"/>
      <c r="F9" s="512"/>
      <c r="G9" s="512"/>
      <c r="H9" s="512"/>
      <c r="I9" s="351">
        <v>33</v>
      </c>
    </row>
    <row r="10" spans="1:9" s="1" customFormat="1" ht="18" customHeight="1" x14ac:dyDescent="0.25">
      <c r="A10" s="512" t="s">
        <v>675</v>
      </c>
      <c r="B10" s="512"/>
      <c r="C10" s="512"/>
      <c r="D10" s="512"/>
      <c r="E10" s="512"/>
      <c r="F10" s="512"/>
      <c r="G10" s="512"/>
      <c r="H10" s="512"/>
      <c r="I10" s="351">
        <v>34</v>
      </c>
    </row>
    <row r="11" spans="1:9" s="1" customFormat="1" ht="18" customHeight="1" x14ac:dyDescent="0.25">
      <c r="A11" s="512" t="s">
        <v>676</v>
      </c>
      <c r="B11" s="512"/>
      <c r="C11" s="512"/>
      <c r="D11" s="512"/>
      <c r="E11" s="512"/>
      <c r="F11" s="512"/>
      <c r="G11" s="512"/>
      <c r="H11" s="512"/>
      <c r="I11" s="351">
        <v>35</v>
      </c>
    </row>
    <row r="12" spans="1:9" s="1" customFormat="1" ht="18" customHeight="1" x14ac:dyDescent="0.25">
      <c r="A12" s="512" t="s">
        <v>677</v>
      </c>
      <c r="B12" s="512"/>
      <c r="C12" s="512"/>
      <c r="D12" s="512"/>
      <c r="E12" s="512"/>
      <c r="F12" s="512"/>
      <c r="G12" s="512"/>
      <c r="H12" s="512"/>
      <c r="I12" s="351">
        <v>36</v>
      </c>
    </row>
    <row r="13" spans="1:9" s="1" customFormat="1" ht="18" customHeight="1" x14ac:dyDescent="0.25">
      <c r="A13" s="512" t="s">
        <v>678</v>
      </c>
      <c r="B13" s="512"/>
      <c r="C13" s="512"/>
      <c r="D13" s="512"/>
      <c r="E13" s="512"/>
      <c r="F13" s="512"/>
      <c r="G13" s="512"/>
      <c r="H13" s="512"/>
      <c r="I13" s="351">
        <v>37</v>
      </c>
    </row>
    <row r="14" spans="1:9" s="1" customFormat="1" ht="18" customHeight="1" x14ac:dyDescent="0.25">
      <c r="A14" s="512" t="s">
        <v>679</v>
      </c>
      <c r="B14" s="512"/>
      <c r="C14" s="512"/>
      <c r="D14" s="512"/>
      <c r="E14" s="512"/>
      <c r="F14" s="512"/>
      <c r="G14" s="512"/>
      <c r="H14" s="512"/>
      <c r="I14" s="351">
        <v>38</v>
      </c>
    </row>
    <row r="15" spans="1:9" s="1" customFormat="1" ht="18" customHeight="1" x14ac:dyDescent="0.25">
      <c r="A15" s="512" t="s">
        <v>680</v>
      </c>
      <c r="B15" s="512"/>
      <c r="C15" s="512"/>
      <c r="D15" s="512"/>
      <c r="E15" s="512"/>
      <c r="F15" s="512"/>
      <c r="G15" s="512"/>
      <c r="H15" s="512"/>
      <c r="I15" s="351">
        <v>39</v>
      </c>
    </row>
    <row r="16" spans="1:9" s="1" customFormat="1" ht="18" customHeight="1" x14ac:dyDescent="0.25">
      <c r="A16" s="512" t="s">
        <v>681</v>
      </c>
      <c r="B16" s="512"/>
      <c r="C16" s="512"/>
      <c r="D16" s="512"/>
      <c r="E16" s="512"/>
      <c r="F16" s="512"/>
      <c r="G16" s="512"/>
      <c r="H16" s="512"/>
      <c r="I16" s="351">
        <v>40</v>
      </c>
    </row>
    <row r="17" spans="1:9" s="1" customFormat="1" ht="18" customHeight="1" x14ac:dyDescent="0.25">
      <c r="A17" s="512" t="s">
        <v>682</v>
      </c>
      <c r="B17" s="512"/>
      <c r="C17" s="512"/>
      <c r="D17" s="512"/>
      <c r="E17" s="512"/>
      <c r="F17" s="512"/>
      <c r="G17" s="512"/>
      <c r="H17" s="512"/>
      <c r="I17" s="351">
        <v>41</v>
      </c>
    </row>
    <row r="18" spans="1:9" s="1" customFormat="1" ht="18" customHeight="1" x14ac:dyDescent="0.25">
      <c r="A18" s="512" t="s">
        <v>683</v>
      </c>
      <c r="B18" s="512"/>
      <c r="C18" s="512"/>
      <c r="D18" s="512"/>
      <c r="E18" s="512"/>
      <c r="F18" s="512"/>
      <c r="G18" s="512"/>
      <c r="H18" s="512"/>
      <c r="I18" s="351">
        <v>42</v>
      </c>
    </row>
    <row r="19" spans="1:9" s="1" customFormat="1" ht="18" customHeight="1" x14ac:dyDescent="0.25">
      <c r="A19" s="512" t="s">
        <v>684</v>
      </c>
      <c r="B19" s="512"/>
      <c r="C19" s="512"/>
      <c r="D19" s="512"/>
      <c r="E19" s="512"/>
      <c r="F19" s="512"/>
      <c r="G19" s="512"/>
      <c r="H19" s="512"/>
      <c r="I19" s="351">
        <v>43</v>
      </c>
    </row>
    <row r="20" spans="1:9" s="1" customFormat="1" ht="18" customHeight="1" x14ac:dyDescent="0.25">
      <c r="A20" s="512" t="s">
        <v>685</v>
      </c>
      <c r="B20" s="512"/>
      <c r="C20" s="512"/>
      <c r="D20" s="512"/>
      <c r="E20" s="512"/>
      <c r="F20" s="512"/>
      <c r="G20" s="512"/>
      <c r="H20" s="512"/>
      <c r="I20" s="351">
        <v>44</v>
      </c>
    </row>
    <row r="21" spans="1:9" s="1" customFormat="1" ht="18" customHeight="1" x14ac:dyDescent="0.25">
      <c r="A21" s="512" t="s">
        <v>686</v>
      </c>
      <c r="B21" s="512"/>
      <c r="C21" s="512"/>
      <c r="D21" s="512"/>
      <c r="E21" s="512"/>
      <c r="F21" s="512"/>
      <c r="G21" s="512"/>
      <c r="H21" s="512"/>
      <c r="I21" s="351">
        <v>45</v>
      </c>
    </row>
    <row r="22" spans="1:9" s="1" customFormat="1" ht="18" customHeight="1" x14ac:dyDescent="0.25">
      <c r="A22" s="512" t="s">
        <v>687</v>
      </c>
      <c r="B22" s="512"/>
      <c r="C22" s="512"/>
      <c r="D22" s="512"/>
      <c r="E22" s="512"/>
      <c r="F22" s="512"/>
      <c r="G22" s="512"/>
      <c r="H22" s="512"/>
      <c r="I22" s="351">
        <v>46</v>
      </c>
    </row>
    <row r="23" spans="1:9" s="1" customFormat="1" ht="18" customHeight="1" x14ac:dyDescent="0.25">
      <c r="A23" s="529" t="s">
        <v>638</v>
      </c>
      <c r="B23" s="529"/>
      <c r="C23" s="529"/>
      <c r="D23" s="529"/>
      <c r="E23" s="529"/>
      <c r="F23" s="529"/>
      <c r="G23" s="529"/>
      <c r="H23" s="529"/>
      <c r="I23" s="351">
        <v>47</v>
      </c>
    </row>
    <row r="24" spans="1:9" s="1" customFormat="1" ht="18" customHeight="1" x14ac:dyDescent="0.25">
      <c r="A24" s="522" t="s">
        <v>688</v>
      </c>
      <c r="B24" s="522"/>
      <c r="C24" s="522"/>
      <c r="D24" s="522"/>
      <c r="E24" s="522"/>
      <c r="F24" s="522"/>
      <c r="G24" s="522"/>
      <c r="H24" s="522"/>
      <c r="I24" s="351">
        <v>48</v>
      </c>
    </row>
    <row r="25" spans="1:9" s="1" customFormat="1" ht="18" customHeight="1" x14ac:dyDescent="0.25">
      <c r="A25" s="522" t="s">
        <v>689</v>
      </c>
      <c r="B25" s="522"/>
      <c r="C25" s="522"/>
      <c r="D25" s="522"/>
      <c r="E25" s="522"/>
      <c r="F25" s="522"/>
      <c r="G25" s="522"/>
      <c r="H25" s="522"/>
      <c r="I25" s="351">
        <v>49</v>
      </c>
    </row>
    <row r="26" spans="1:9" s="1" customFormat="1" ht="18" customHeight="1" x14ac:dyDescent="0.25">
      <c r="A26" s="522" t="s">
        <v>690</v>
      </c>
      <c r="B26" s="522"/>
      <c r="C26" s="522"/>
      <c r="D26" s="522"/>
      <c r="E26" s="522"/>
      <c r="F26" s="522"/>
      <c r="G26" s="522"/>
      <c r="H26" s="522"/>
      <c r="I26" s="351">
        <v>50</v>
      </c>
    </row>
    <row r="27" spans="1:9" s="1" customFormat="1" ht="18" customHeight="1" x14ac:dyDescent="0.25">
      <c r="A27" s="522" t="s">
        <v>691</v>
      </c>
      <c r="B27" s="522"/>
      <c r="C27" s="522"/>
      <c r="D27" s="522"/>
      <c r="E27" s="522"/>
      <c r="F27" s="522"/>
      <c r="G27" s="522"/>
      <c r="H27" s="522"/>
      <c r="I27" s="351">
        <v>51</v>
      </c>
    </row>
    <row r="28" spans="1:9" s="1" customFormat="1" ht="18" customHeight="1" x14ac:dyDescent="0.25">
      <c r="A28" s="522" t="s">
        <v>692</v>
      </c>
      <c r="B28" s="522"/>
      <c r="C28" s="522"/>
      <c r="D28" s="522"/>
      <c r="E28" s="522"/>
      <c r="F28" s="522"/>
      <c r="G28" s="522"/>
      <c r="H28" s="522"/>
      <c r="I28" s="351">
        <v>52</v>
      </c>
    </row>
    <row r="29" spans="1:9" s="1" customFormat="1" ht="18" customHeight="1" x14ac:dyDescent="0.25">
      <c r="A29" s="522" t="s">
        <v>693</v>
      </c>
      <c r="B29" s="522"/>
      <c r="C29" s="522"/>
      <c r="D29" s="522"/>
      <c r="E29" s="522"/>
      <c r="F29" s="522"/>
      <c r="G29" s="522"/>
      <c r="H29" s="522"/>
      <c r="I29" s="351">
        <v>53</v>
      </c>
    </row>
    <row r="30" spans="1:9" s="1" customFormat="1" ht="18" customHeight="1" x14ac:dyDescent="0.25">
      <c r="A30" s="522" t="s">
        <v>694</v>
      </c>
      <c r="B30" s="522"/>
      <c r="C30" s="522"/>
      <c r="D30" s="522"/>
      <c r="E30" s="522"/>
      <c r="F30" s="522"/>
      <c r="G30" s="522"/>
      <c r="H30" s="522"/>
      <c r="I30" s="351">
        <v>54</v>
      </c>
    </row>
    <row r="31" spans="1:9" s="1" customFormat="1" ht="18" customHeight="1" x14ac:dyDescent="0.25">
      <c r="A31" s="512"/>
      <c r="B31" s="512"/>
      <c r="C31" s="512"/>
      <c r="D31" s="512"/>
      <c r="E31" s="512"/>
      <c r="F31" s="512"/>
      <c r="G31" s="512"/>
      <c r="H31" s="512"/>
    </row>
    <row r="32" spans="1:9" s="47" customFormat="1" ht="18" customHeight="1" x14ac:dyDescent="0.25">
      <c r="A32" s="523"/>
      <c r="B32" s="523"/>
      <c r="C32" s="523"/>
      <c r="D32" s="523"/>
      <c r="E32" s="523"/>
      <c r="F32" s="523"/>
      <c r="G32" s="523"/>
      <c r="H32" s="523"/>
    </row>
    <row r="33" spans="8:8" s="47" customFormat="1" ht="18" customHeight="1" x14ac:dyDescent="0.25">
      <c r="H33" s="352"/>
    </row>
    <row r="34" spans="8:8" s="47" customFormat="1" ht="18" customHeight="1" x14ac:dyDescent="0.25">
      <c r="H34" s="352"/>
    </row>
    <row r="35" spans="8:8" s="47" customFormat="1" ht="18" customHeight="1" x14ac:dyDescent="0.25">
      <c r="H35" s="352"/>
    </row>
    <row r="36" spans="8:8" s="47" customFormat="1" ht="18" customHeight="1" x14ac:dyDescent="0.25">
      <c r="H36" s="352"/>
    </row>
    <row r="37" spans="8:8" s="47" customFormat="1" ht="18" customHeight="1" x14ac:dyDescent="0.25">
      <c r="H37" s="352"/>
    </row>
    <row r="38" spans="8:8" s="47" customFormat="1" ht="18" customHeight="1" x14ac:dyDescent="0.25">
      <c r="H38" s="352"/>
    </row>
  </sheetData>
  <mergeCells count="31">
    <mergeCell ref="A32:H32"/>
    <mergeCell ref="A27:H27"/>
    <mergeCell ref="A30:H30"/>
    <mergeCell ref="A11:H11"/>
    <mergeCell ref="A24:H24"/>
    <mergeCell ref="A25:H25"/>
    <mergeCell ref="A26:H26"/>
    <mergeCell ref="A31:H31"/>
    <mergeCell ref="A19:H19"/>
    <mergeCell ref="A20:H20"/>
    <mergeCell ref="A28:H28"/>
    <mergeCell ref="A29:H29"/>
    <mergeCell ref="A21:H21"/>
    <mergeCell ref="A22:H22"/>
    <mergeCell ref="A23:H23"/>
    <mergeCell ref="A1:I1"/>
    <mergeCell ref="A3:E3"/>
    <mergeCell ref="A5:H5"/>
    <mergeCell ref="A4:H4"/>
    <mergeCell ref="A18:H18"/>
    <mergeCell ref="A13:H13"/>
    <mergeCell ref="A14:H14"/>
    <mergeCell ref="A15:H15"/>
    <mergeCell ref="A16:H16"/>
    <mergeCell ref="A17:H17"/>
    <mergeCell ref="A12:H12"/>
    <mergeCell ref="A6:H6"/>
    <mergeCell ref="A7:H7"/>
    <mergeCell ref="A8:H8"/>
    <mergeCell ref="A9:H9"/>
    <mergeCell ref="A10:H10"/>
  </mergeCells>
  <pageMargins left="1.2" right="0.45" top="0.5" bottom="0.25" header="0.3" footer="0.3"/>
  <pageSetup orientation="portrait" horizontalDpi="4294967295" verticalDpi="4294967295" r:id="rId1"/>
  <headerFooter>
    <oddFooter>&amp;C&amp;"Times New Roman,Regular"&amp;14iv</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6" tint="0.39997558519241921"/>
  </sheetPr>
  <dimension ref="A2:O19"/>
  <sheetViews>
    <sheetView zoomScale="60" zoomScaleNormal="60" workbookViewId="0">
      <selection activeCell="G24" sqref="G24"/>
    </sheetView>
  </sheetViews>
  <sheetFormatPr defaultColWidth="9.140625" defaultRowHeight="30" customHeight="1" x14ac:dyDescent="0.25"/>
  <cols>
    <col min="1" max="1" width="5.7109375" style="1" customWidth="1"/>
    <col min="2" max="2" width="50.7109375" style="1" customWidth="1"/>
    <col min="3" max="3" width="22.7109375" style="1" customWidth="1"/>
    <col min="4" max="4" width="3.42578125" style="1" customWidth="1"/>
    <col min="5" max="5" width="22.7109375" style="1" customWidth="1"/>
    <col min="6" max="6" width="3.42578125" style="1" customWidth="1"/>
    <col min="7" max="7" width="22.7109375" style="1" customWidth="1"/>
    <col min="8" max="8" width="3.42578125" style="1" customWidth="1"/>
    <col min="9" max="9" width="22.7109375" style="1" customWidth="1"/>
    <col min="10" max="10" width="3.42578125" style="1" hidden="1" customWidth="1"/>
    <col min="11" max="11" width="22.7109375" style="1" hidden="1" customWidth="1"/>
    <col min="12" max="12" width="11.7109375" style="1" hidden="1" customWidth="1"/>
    <col min="13" max="15" width="15.7109375" style="221" customWidth="1"/>
    <col min="16" max="16384" width="9.140625" style="1"/>
  </cols>
  <sheetData>
    <row r="2" spans="1:15" ht="30" customHeight="1" x14ac:dyDescent="0.35">
      <c r="A2" s="607" t="s">
        <v>634</v>
      </c>
      <c r="B2" s="607"/>
      <c r="C2" s="607"/>
      <c r="D2" s="607"/>
      <c r="E2" s="607"/>
      <c r="F2" s="607"/>
      <c r="G2" s="607"/>
      <c r="H2" s="607"/>
      <c r="I2" s="607"/>
    </row>
    <row r="3" spans="1:15" ht="30" customHeight="1" thickBot="1" x14ac:dyDescent="0.4">
      <c r="A3" s="601" t="s">
        <v>778</v>
      </c>
      <c r="B3" s="601"/>
      <c r="C3" s="601"/>
      <c r="D3" s="601"/>
      <c r="E3" s="601"/>
      <c r="F3" s="601"/>
      <c r="G3" s="601"/>
      <c r="H3" s="601"/>
      <c r="I3" s="601"/>
      <c r="K3" s="38"/>
      <c r="L3" s="38"/>
    </row>
    <row r="4" spans="1:15" ht="30" customHeight="1" x14ac:dyDescent="0.35">
      <c r="A4" s="50"/>
      <c r="B4" s="50"/>
      <c r="C4" s="50"/>
      <c r="D4" s="50"/>
      <c r="E4" s="50"/>
      <c r="F4" s="50"/>
      <c r="G4" s="50"/>
      <c r="H4" s="50"/>
      <c r="I4" s="50"/>
    </row>
    <row r="5" spans="1:15" ht="30" customHeight="1" x14ac:dyDescent="0.3">
      <c r="A5" s="600" t="s">
        <v>101</v>
      </c>
      <c r="B5" s="600"/>
      <c r="C5" s="4" t="s">
        <v>0</v>
      </c>
      <c r="D5" s="22"/>
      <c r="E5" s="4" t="s">
        <v>1</v>
      </c>
      <c r="F5" s="22"/>
      <c r="G5" s="4" t="s">
        <v>2</v>
      </c>
      <c r="H5" s="22"/>
      <c r="I5" s="4" t="s">
        <v>1</v>
      </c>
      <c r="K5" s="80" t="s">
        <v>143</v>
      </c>
      <c r="L5" s="6" t="s">
        <v>361</v>
      </c>
    </row>
    <row r="6" spans="1:15" ht="30" customHeight="1" x14ac:dyDescent="0.35">
      <c r="A6" s="50"/>
      <c r="B6" s="50"/>
      <c r="C6" s="7">
        <v>2022</v>
      </c>
      <c r="D6" s="23"/>
      <c r="E6" s="7">
        <v>2023</v>
      </c>
      <c r="F6" s="23"/>
      <c r="G6" s="7">
        <v>2023</v>
      </c>
      <c r="H6" s="23"/>
      <c r="I6" s="7">
        <v>2024</v>
      </c>
      <c r="J6" s="193"/>
      <c r="K6" s="81">
        <v>2020</v>
      </c>
      <c r="L6" s="201" t="s">
        <v>362</v>
      </c>
    </row>
    <row r="7" spans="1:15" s="3" customFormat="1" ht="30" customHeight="1" x14ac:dyDescent="0.3">
      <c r="A7" s="600" t="s">
        <v>3</v>
      </c>
      <c r="B7" s="600"/>
      <c r="C7" s="53"/>
      <c r="D7" s="56"/>
      <c r="E7" s="53"/>
      <c r="F7" s="56"/>
      <c r="G7" s="53"/>
      <c r="H7" s="56"/>
      <c r="I7" s="53"/>
      <c r="K7" s="90"/>
      <c r="M7" s="118"/>
      <c r="N7" s="118"/>
      <c r="O7" s="118"/>
    </row>
    <row r="8" spans="1:15" s="3" customFormat="1" ht="30" customHeight="1" thickBot="1" x14ac:dyDescent="0.35">
      <c r="A8" s="53"/>
      <c r="B8" s="35" t="s">
        <v>360</v>
      </c>
      <c r="C8" s="146">
        <v>225</v>
      </c>
      <c r="D8" s="147"/>
      <c r="E8" s="146">
        <v>0</v>
      </c>
      <c r="F8" s="147"/>
      <c r="G8" s="146">
        <v>200</v>
      </c>
      <c r="H8" s="147"/>
      <c r="I8" s="137">
        <v>150</v>
      </c>
      <c r="J8" s="195"/>
      <c r="K8" s="236">
        <v>0</v>
      </c>
      <c r="L8" s="88">
        <f>K8/I8</f>
        <v>0</v>
      </c>
      <c r="M8" s="118"/>
      <c r="N8" s="118"/>
      <c r="O8" s="118"/>
    </row>
    <row r="9" spans="1:15" s="3" customFormat="1" ht="30" customHeight="1" x14ac:dyDescent="0.3">
      <c r="A9" s="49" t="s">
        <v>6</v>
      </c>
      <c r="B9" s="54"/>
      <c r="C9" s="138">
        <f>SUM(C8)</f>
        <v>225</v>
      </c>
      <c r="D9" s="150"/>
      <c r="E9" s="138">
        <f>SUM(E8)</f>
        <v>0</v>
      </c>
      <c r="F9" s="150"/>
      <c r="G9" s="138">
        <v>200</v>
      </c>
      <c r="H9" s="150"/>
      <c r="I9" s="138">
        <f>SUM(I8)</f>
        <v>150</v>
      </c>
      <c r="J9" s="195"/>
      <c r="K9" s="237">
        <f>SUM(K8)</f>
        <v>0</v>
      </c>
      <c r="L9" s="198"/>
      <c r="M9" s="118"/>
      <c r="N9" s="118"/>
      <c r="O9" s="118"/>
    </row>
    <row r="10" spans="1:15" s="3" customFormat="1" ht="30" customHeight="1" thickBot="1" x14ac:dyDescent="0.35">
      <c r="A10" s="53"/>
      <c r="B10" s="55" t="s">
        <v>7</v>
      </c>
      <c r="C10" s="139">
        <v>0</v>
      </c>
      <c r="D10" s="151"/>
      <c r="E10" s="139">
        <v>25</v>
      </c>
      <c r="F10" s="151"/>
      <c r="G10" s="139">
        <v>83.03</v>
      </c>
      <c r="H10" s="151"/>
      <c r="I10" s="139">
        <v>83.03</v>
      </c>
      <c r="J10" s="195"/>
      <c r="K10" s="238">
        <v>0</v>
      </c>
      <c r="L10" s="200"/>
      <c r="M10" s="118"/>
      <c r="N10" s="118"/>
      <c r="O10" s="118"/>
    </row>
    <row r="11" spans="1:15" s="3" customFormat="1" ht="30" customHeight="1" x14ac:dyDescent="0.3">
      <c r="A11" s="52" t="s">
        <v>102</v>
      </c>
      <c r="B11" s="51"/>
      <c r="C11" s="138">
        <f>SUM(C9:C10)</f>
        <v>225</v>
      </c>
      <c r="D11" s="150"/>
      <c r="E11" s="138">
        <f>SUM(E9:E10)</f>
        <v>25</v>
      </c>
      <c r="F11" s="150"/>
      <c r="G11" s="138">
        <f>SUM(G9:G10)</f>
        <v>283.02999999999997</v>
      </c>
      <c r="H11" s="150"/>
      <c r="I11" s="138">
        <f>SUM(I9:I10)</f>
        <v>233.03</v>
      </c>
      <c r="K11" s="87">
        <f>SUM(K9:K10)</f>
        <v>0</v>
      </c>
      <c r="L11" s="82"/>
      <c r="M11" s="118"/>
      <c r="N11" s="118"/>
      <c r="O11" s="118"/>
    </row>
    <row r="12" spans="1:15" s="3" customFormat="1" ht="30" customHeight="1" x14ac:dyDescent="0.3">
      <c r="A12" s="53"/>
      <c r="B12" s="51"/>
      <c r="C12" s="53"/>
      <c r="D12" s="53"/>
      <c r="E12" s="53"/>
      <c r="F12" s="53"/>
      <c r="G12" s="53"/>
      <c r="H12" s="53"/>
      <c r="I12" s="53"/>
      <c r="K12" s="171"/>
      <c r="M12" s="118"/>
      <c r="N12" s="118"/>
      <c r="O12" s="118"/>
    </row>
    <row r="13" spans="1:15" s="3" customFormat="1" ht="30" customHeight="1" x14ac:dyDescent="0.3">
      <c r="B13" s="51"/>
      <c r="K13" s="171"/>
      <c r="M13" s="118"/>
      <c r="N13" s="118"/>
      <c r="O13" s="118"/>
    </row>
    <row r="14" spans="1:15" s="3" customFormat="1" ht="30" customHeight="1" x14ac:dyDescent="0.3">
      <c r="A14" s="600" t="s">
        <v>4</v>
      </c>
      <c r="B14" s="600"/>
      <c r="K14" s="171"/>
      <c r="M14" s="118"/>
      <c r="N14" s="118"/>
      <c r="O14" s="118"/>
    </row>
    <row r="15" spans="1:15" s="2" customFormat="1" ht="30" customHeight="1" x14ac:dyDescent="0.3">
      <c r="B15" s="8" t="s">
        <v>288</v>
      </c>
      <c r="C15" s="114">
        <v>0</v>
      </c>
      <c r="D15" s="149"/>
      <c r="E15" s="114">
        <v>0</v>
      </c>
      <c r="F15" s="149"/>
      <c r="G15" s="114">
        <v>0</v>
      </c>
      <c r="H15" s="148"/>
      <c r="I15" s="140">
        <v>0</v>
      </c>
      <c r="J15" s="136"/>
      <c r="K15" s="259">
        <v>0</v>
      </c>
      <c r="L15" s="132" t="e">
        <f>K15/I15</f>
        <v>#DIV/0!</v>
      </c>
      <c r="M15" s="411"/>
      <c r="N15" s="411"/>
      <c r="O15" s="411"/>
    </row>
    <row r="16" spans="1:15" s="2" customFormat="1" ht="30" customHeight="1" thickBot="1" x14ac:dyDescent="0.35">
      <c r="B16" s="8" t="s">
        <v>289</v>
      </c>
      <c r="C16" s="116">
        <v>141.97</v>
      </c>
      <c r="D16" s="176"/>
      <c r="E16" s="116">
        <v>0</v>
      </c>
      <c r="F16" s="176"/>
      <c r="G16" s="116">
        <v>200</v>
      </c>
      <c r="H16" s="152"/>
      <c r="I16" s="141">
        <v>200</v>
      </c>
      <c r="J16" s="136"/>
      <c r="K16" s="96">
        <v>0</v>
      </c>
      <c r="L16" s="78"/>
      <c r="M16" s="411"/>
      <c r="N16" s="411"/>
      <c r="O16" s="411"/>
    </row>
    <row r="17" spans="1:15" s="5" customFormat="1" ht="30" customHeight="1" x14ac:dyDescent="0.3">
      <c r="A17" s="603" t="s">
        <v>13</v>
      </c>
      <c r="B17" s="603"/>
      <c r="C17" s="160">
        <f>SUM(C15:C16)</f>
        <v>141.97</v>
      </c>
      <c r="D17" s="177"/>
      <c r="E17" s="160">
        <f>SUM(E15:E16)</f>
        <v>0</v>
      </c>
      <c r="F17" s="177"/>
      <c r="G17" s="160">
        <v>200</v>
      </c>
      <c r="H17" s="153"/>
      <c r="I17" s="142">
        <v>200</v>
      </c>
      <c r="J17" s="196"/>
      <c r="K17" s="239">
        <f>SUM(K15:K16)</f>
        <v>0</v>
      </c>
      <c r="L17" s="199"/>
      <c r="M17" s="118"/>
      <c r="N17" s="118"/>
      <c r="O17" s="118"/>
    </row>
    <row r="18" spans="1:15" ht="30" customHeight="1" thickBot="1" x14ac:dyDescent="0.35">
      <c r="B18" s="13" t="s">
        <v>91</v>
      </c>
      <c r="C18" s="161">
        <v>83.03</v>
      </c>
      <c r="D18" s="178"/>
      <c r="E18" s="161">
        <v>25</v>
      </c>
      <c r="F18" s="178"/>
      <c r="G18" s="161">
        <v>83.03</v>
      </c>
      <c r="H18" s="154"/>
      <c r="I18" s="143">
        <v>33.03</v>
      </c>
      <c r="J18" s="193"/>
      <c r="K18" s="240">
        <v>0</v>
      </c>
      <c r="L18" s="112"/>
    </row>
    <row r="19" spans="1:15" ht="30" customHeight="1" x14ac:dyDescent="0.3">
      <c r="A19" s="52" t="s">
        <v>122</v>
      </c>
      <c r="C19" s="118">
        <f>SUM(C17:C18)</f>
        <v>225</v>
      </c>
      <c r="D19" s="179"/>
      <c r="E19" s="118">
        <f>SUM(E17:E18)</f>
        <v>25</v>
      </c>
      <c r="F19" s="179"/>
      <c r="G19" s="118">
        <f>SUM(G17:G18)</f>
        <v>283.02999999999997</v>
      </c>
      <c r="H19" s="155"/>
      <c r="I19" s="144">
        <f>SUM(I17:I18)</f>
        <v>233.03</v>
      </c>
      <c r="K19" s="87">
        <f>SUM(K17:K18)</f>
        <v>0</v>
      </c>
      <c r="L19" s="83"/>
    </row>
  </sheetData>
  <mergeCells count="6">
    <mergeCell ref="A17:B17"/>
    <mergeCell ref="A2:I2"/>
    <mergeCell ref="A3:I3"/>
    <mergeCell ref="A5:B5"/>
    <mergeCell ref="A7:B7"/>
    <mergeCell ref="A14:B14"/>
  </mergeCells>
  <printOptions horizontalCentered="1"/>
  <pageMargins left="0.7" right="0.7" top="1.25" bottom="0.75" header="0.8" footer="0.3"/>
  <pageSetup scale="55" orientation="portrait" horizontalDpi="4294967295" verticalDpi="4294967295" r:id="rId1"/>
  <headerFooter>
    <oddHeader>&amp;C&amp;"Times New Roman,Bold Italic"&amp;22BORDEN COUNTY - 2024 BUDGET</oddHeader>
    <oddFooter>&amp;C&amp;"Times New Roman,Regular"&amp;16 54</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G14"/>
  <sheetViews>
    <sheetView workbookViewId="0">
      <selection activeCell="G13" sqref="G13"/>
    </sheetView>
  </sheetViews>
  <sheetFormatPr defaultColWidth="9.140625" defaultRowHeight="15" x14ac:dyDescent="0.25"/>
  <sheetData>
    <row r="1" spans="1:7" ht="20.25" x14ac:dyDescent="0.3">
      <c r="A1" s="3" t="s">
        <v>287</v>
      </c>
    </row>
    <row r="14" spans="1:7" x14ac:dyDescent="0.25">
      <c r="G14" s="1"/>
    </row>
  </sheetData>
  <pageMargins left="0.7" right="0.7" top="0.75" bottom="0.75" header="0.3" footer="0.3"/>
  <pageSetup scale="55"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9" tint="-0.249977111117893"/>
  </sheetPr>
  <dimension ref="A1:G22"/>
  <sheetViews>
    <sheetView topLeftCell="A2" zoomScaleNormal="100" workbookViewId="0">
      <selection activeCell="N25" sqref="N25"/>
    </sheetView>
  </sheetViews>
  <sheetFormatPr defaultColWidth="8.85546875" defaultRowHeight="15.75" x14ac:dyDescent="0.25"/>
  <cols>
    <col min="1" max="1" width="22.7109375" style="47" customWidth="1"/>
    <col min="2" max="2" width="15.7109375" style="47" customWidth="1"/>
    <col min="3" max="3" width="8.85546875" style="47"/>
    <col min="4" max="4" width="23.7109375" style="47" customWidth="1"/>
    <col min="5" max="5" width="15.7109375" style="47" customWidth="1"/>
    <col min="6" max="6" width="8.85546875" style="47"/>
    <col min="7" max="7" width="15.7109375" style="47" customWidth="1"/>
    <col min="8" max="16384" width="8.85546875" style="47"/>
  </cols>
  <sheetData>
    <row r="1" spans="1:7" s="421" customFormat="1" ht="25.15" customHeight="1" x14ac:dyDescent="0.25">
      <c r="A1" s="621" t="s">
        <v>735</v>
      </c>
      <c r="B1" s="621"/>
      <c r="C1" s="621"/>
      <c r="D1" s="621"/>
      <c r="E1" s="621"/>
    </row>
    <row r="2" spans="1:7" ht="18.75" x14ac:dyDescent="0.3">
      <c r="A2" s="422" t="s">
        <v>728</v>
      </c>
      <c r="B2" s="423"/>
      <c r="C2" s="423"/>
      <c r="D2" s="423"/>
      <c r="E2" s="423"/>
    </row>
    <row r="3" spans="1:7" ht="19.899999999999999" customHeight="1" x14ac:dyDescent="0.25">
      <c r="A3" s="47" t="s">
        <v>733</v>
      </c>
      <c r="B3" s="424">
        <f>'15bJury Fund p-10'!I7</f>
        <v>5000</v>
      </c>
      <c r="D3" s="47" t="s">
        <v>736</v>
      </c>
      <c r="E3" s="424">
        <v>0</v>
      </c>
    </row>
    <row r="4" spans="1:7" ht="19.899999999999999" customHeight="1" x14ac:dyDescent="0.25">
      <c r="A4" s="47" t="s">
        <v>732</v>
      </c>
      <c r="B4" s="424">
        <f>'25fG.F.-Summary p-19'!I15</f>
        <v>1597348</v>
      </c>
      <c r="D4" s="47" t="s">
        <v>737</v>
      </c>
      <c r="E4" s="424">
        <f>'17fGeneral Fund-Receipts p-11'!I31</f>
        <v>220200</v>
      </c>
    </row>
    <row r="5" spans="1:7" ht="19.899999999999999" customHeight="1" x14ac:dyDescent="0.25">
      <c r="A5" s="428" t="s">
        <v>729</v>
      </c>
      <c r="B5" s="427">
        <f>'37fO.S. FUND SUMMARY p-31'!I16</f>
        <v>1382668.5</v>
      </c>
      <c r="D5" s="428" t="s">
        <v>738</v>
      </c>
      <c r="E5" s="427">
        <f>'27fO.S. Fund-Rcpts p-21'!I32</f>
        <v>445450</v>
      </c>
    </row>
    <row r="6" spans="1:7" ht="19.899999999999999" customHeight="1" x14ac:dyDescent="0.25">
      <c r="A6" s="440" t="s">
        <v>760</v>
      </c>
      <c r="B6" s="424">
        <f>SUM(B4:B5)</f>
        <v>2980016.5</v>
      </c>
      <c r="D6" s="440" t="s">
        <v>760</v>
      </c>
      <c r="E6" s="424">
        <f>SUM(E4:E5)</f>
        <v>665650</v>
      </c>
    </row>
    <row r="7" spans="1:7" ht="19.899999999999999" customHeight="1" x14ac:dyDescent="0.25">
      <c r="A7" s="47" t="s">
        <v>731</v>
      </c>
      <c r="B7" s="424">
        <f>'40bR &amp; B-Receipts p-34'!I7</f>
        <v>1000000</v>
      </c>
      <c r="D7" s="47" t="s">
        <v>739</v>
      </c>
      <c r="E7" s="424">
        <f>'40bR &amp; B-Receipts p-34'!I22</f>
        <v>0</v>
      </c>
    </row>
    <row r="8" spans="1:7" ht="19.899999999999999" customHeight="1" x14ac:dyDescent="0.25">
      <c r="A8" s="47" t="s">
        <v>734</v>
      </c>
      <c r="B8" s="424">
        <f>'38bPerm. Imprv. p-32'!I7</f>
        <v>30000</v>
      </c>
      <c r="D8" s="47" t="s">
        <v>741</v>
      </c>
      <c r="E8" s="424">
        <v>0</v>
      </c>
    </row>
    <row r="9" spans="1:7" ht="19.899999999999999" customHeight="1" x14ac:dyDescent="0.25">
      <c r="A9" s="47" t="s">
        <v>730</v>
      </c>
      <c r="B9" s="427">
        <f>'50bH.F.-Rcpts &amp; Expend p-44'!I7</f>
        <v>0</v>
      </c>
      <c r="D9" s="47" t="s">
        <v>740</v>
      </c>
      <c r="E9" s="427">
        <v>0</v>
      </c>
    </row>
    <row r="10" spans="1:7" s="425" customFormat="1" ht="19.899999999999999" customHeight="1" x14ac:dyDescent="0.25">
      <c r="A10" s="426" t="s">
        <v>742</v>
      </c>
      <c r="B10" s="429">
        <f>B3+B6+B7+B8+B9</f>
        <v>4015016.5</v>
      </c>
      <c r="D10" s="426" t="s">
        <v>743</v>
      </c>
      <c r="E10" s="429">
        <f>E3+E6+E7+E8+E9</f>
        <v>665650</v>
      </c>
    </row>
    <row r="11" spans="1:7" ht="16.5" thickBot="1" x14ac:dyDescent="0.3">
      <c r="A11" s="431"/>
      <c r="B11" s="431"/>
      <c r="C11" s="431"/>
      <c r="D11" s="431"/>
      <c r="E11" s="431"/>
    </row>
    <row r="12" spans="1:7" ht="19.899999999999999" customHeight="1" x14ac:dyDescent="0.25">
      <c r="D12" s="180" t="s">
        <v>750</v>
      </c>
      <c r="E12" s="180" t="s">
        <v>751</v>
      </c>
      <c r="G12" s="180" t="s">
        <v>762</v>
      </c>
    </row>
    <row r="13" spans="1:7" ht="19.899999999999999" customHeight="1" x14ac:dyDescent="0.25">
      <c r="A13" s="394" t="s">
        <v>745</v>
      </c>
      <c r="B13" s="429">
        <f>B10</f>
        <v>4015016.5</v>
      </c>
      <c r="D13" s="394" t="s">
        <v>761</v>
      </c>
      <c r="E13" s="429">
        <v>3420855</v>
      </c>
      <c r="F13" s="443">
        <v>0.95</v>
      </c>
      <c r="G13" s="441">
        <f>E13*F13</f>
        <v>3249812.25</v>
      </c>
    </row>
    <row r="14" spans="1:7" ht="19.899999999999999" customHeight="1" x14ac:dyDescent="0.25">
      <c r="A14" s="394" t="s">
        <v>744</v>
      </c>
      <c r="B14" s="432">
        <f>E10</f>
        <v>665650</v>
      </c>
      <c r="D14" s="394" t="s">
        <v>746</v>
      </c>
      <c r="E14" s="429">
        <v>3537239</v>
      </c>
      <c r="F14" s="443">
        <v>0.95</v>
      </c>
      <c r="G14" s="441">
        <f>E14*F14</f>
        <v>3360377.05</v>
      </c>
    </row>
    <row r="15" spans="1:7" ht="19.899999999999999" customHeight="1" thickBot="1" x14ac:dyDescent="0.3">
      <c r="A15" s="433" t="s">
        <v>749</v>
      </c>
      <c r="B15" s="429">
        <f>B13-B14</f>
        <v>3349366.5</v>
      </c>
      <c r="D15" s="394" t="s">
        <v>747</v>
      </c>
      <c r="E15" s="429">
        <v>3906738</v>
      </c>
      <c r="F15" s="443">
        <v>0.95</v>
      </c>
      <c r="G15" s="441">
        <f t="shared" ref="G15:G16" si="0">E15*F15</f>
        <v>3711401.0999999996</v>
      </c>
    </row>
    <row r="16" spans="1:7" ht="19.899999999999999" customHeight="1" thickBot="1" x14ac:dyDescent="0.3">
      <c r="D16" s="434" t="s">
        <v>748</v>
      </c>
      <c r="E16" s="435">
        <v>3536081</v>
      </c>
      <c r="F16" s="444">
        <v>0.95</v>
      </c>
      <c r="G16" s="442">
        <f t="shared" si="0"/>
        <v>3359276.9499999997</v>
      </c>
    </row>
    <row r="18" spans="1:3" ht="19.899999999999999" customHeight="1" x14ac:dyDescent="0.25">
      <c r="A18" s="394" t="s">
        <v>752</v>
      </c>
      <c r="B18" s="429">
        <f>E16</f>
        <v>3536081</v>
      </c>
    </row>
    <row r="19" spans="1:3" ht="19.899999999999999" customHeight="1" x14ac:dyDescent="0.25">
      <c r="A19" s="394" t="s">
        <v>749</v>
      </c>
      <c r="B19" s="432">
        <f>B15</f>
        <v>3349366.5</v>
      </c>
    </row>
    <row r="20" spans="1:3" ht="19.899999999999999" customHeight="1" x14ac:dyDescent="0.25">
      <c r="A20" s="433" t="s">
        <v>753</v>
      </c>
      <c r="B20" s="429">
        <f>B18-B19</f>
        <v>186714.5</v>
      </c>
    </row>
    <row r="21" spans="1:3" x14ac:dyDescent="0.25">
      <c r="A21" s="394" t="s">
        <v>755</v>
      </c>
      <c r="B21" s="432">
        <v>53675</v>
      </c>
      <c r="C21" s="47" t="s">
        <v>756</v>
      </c>
    </row>
    <row r="22" spans="1:3" x14ac:dyDescent="0.25">
      <c r="A22" s="445" t="s">
        <v>764</v>
      </c>
      <c r="B22" s="446">
        <f>B20+B21</f>
        <v>240389.5</v>
      </c>
    </row>
  </sheetData>
  <mergeCells count="1">
    <mergeCell ref="A1:E1"/>
  </mergeCells>
  <pageMargins left="0.7" right="0.7" top="0.75" bottom="0.75" header="0.3" footer="0.3"/>
  <pageSetup scale="80"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workbookViewId="0">
      <selection activeCell="A5" sqref="A5:F5"/>
    </sheetView>
  </sheetViews>
  <sheetFormatPr defaultColWidth="9.140625" defaultRowHeight="15" x14ac:dyDescent="0.25"/>
  <cols>
    <col min="1" max="16384" width="9.140625" style="1"/>
  </cols>
  <sheetData>
    <row r="1" spans="1:9" ht="27.95" customHeight="1" x14ac:dyDescent="0.25">
      <c r="A1" s="526" t="s">
        <v>779</v>
      </c>
      <c r="B1" s="526"/>
      <c r="C1" s="526"/>
      <c r="D1" s="526"/>
      <c r="E1" s="526"/>
      <c r="F1" s="526"/>
      <c r="G1" s="526"/>
      <c r="H1" s="526"/>
      <c r="I1" s="526"/>
    </row>
    <row r="2" spans="1:9" ht="9.9499999999999993" customHeight="1" x14ac:dyDescent="0.25"/>
    <row r="3" spans="1:9" ht="18.75" customHeight="1" x14ac:dyDescent="0.3">
      <c r="A3" s="532" t="s">
        <v>537</v>
      </c>
      <c r="B3" s="532"/>
      <c r="C3" s="532"/>
      <c r="D3" s="532"/>
      <c r="E3" s="532"/>
      <c r="F3" s="532"/>
      <c r="G3" s="532"/>
      <c r="H3" s="532"/>
      <c r="I3" s="532"/>
    </row>
    <row r="4" spans="1:9" ht="20.100000000000001" customHeight="1" x14ac:dyDescent="0.25"/>
    <row r="5" spans="1:9" ht="21.95" customHeight="1" x14ac:dyDescent="0.25">
      <c r="A5" s="531" t="s">
        <v>781</v>
      </c>
      <c r="B5" s="531"/>
      <c r="C5" s="531"/>
      <c r="D5" s="531"/>
      <c r="E5" s="531"/>
      <c r="F5" s="531"/>
      <c r="G5" s="530" t="s">
        <v>538</v>
      </c>
      <c r="H5" s="530"/>
      <c r="I5" s="530"/>
    </row>
    <row r="6" spans="1:9" ht="21.95" customHeight="1" x14ac:dyDescent="0.25">
      <c r="A6" s="531" t="s">
        <v>609</v>
      </c>
      <c r="B6" s="531"/>
      <c r="C6" s="531"/>
      <c r="D6" s="531"/>
      <c r="E6" s="531"/>
      <c r="F6" s="531"/>
      <c r="G6" s="530" t="s">
        <v>539</v>
      </c>
      <c r="H6" s="530"/>
      <c r="I6" s="530"/>
    </row>
    <row r="7" spans="1:9" ht="21.95" customHeight="1" x14ac:dyDescent="0.25">
      <c r="A7" s="531" t="s">
        <v>554</v>
      </c>
      <c r="B7" s="531"/>
      <c r="C7" s="531"/>
      <c r="D7" s="531"/>
      <c r="E7" s="531"/>
      <c r="F7" s="531"/>
      <c r="G7" s="530" t="s">
        <v>540</v>
      </c>
      <c r="H7" s="530"/>
      <c r="I7" s="530"/>
    </row>
    <row r="8" spans="1:9" ht="21.95" customHeight="1" x14ac:dyDescent="0.25">
      <c r="A8" s="531" t="s">
        <v>541</v>
      </c>
      <c r="B8" s="531"/>
      <c r="C8" s="531"/>
      <c r="D8" s="531"/>
      <c r="E8" s="531"/>
      <c r="F8" s="531"/>
      <c r="G8" s="530" t="s">
        <v>542</v>
      </c>
      <c r="H8" s="530"/>
      <c r="I8" s="530"/>
    </row>
    <row r="9" spans="1:9" ht="21.95" customHeight="1" x14ac:dyDescent="0.25">
      <c r="A9" s="531" t="s">
        <v>543</v>
      </c>
      <c r="B9" s="531"/>
      <c r="C9" s="531"/>
      <c r="D9" s="531"/>
      <c r="E9" s="531"/>
      <c r="F9" s="531"/>
      <c r="G9" s="530" t="s">
        <v>544</v>
      </c>
      <c r="H9" s="530"/>
      <c r="I9" s="530"/>
    </row>
    <row r="10" spans="1:9" ht="21.95" customHeight="1" x14ac:dyDescent="0.25">
      <c r="A10" s="531" t="s">
        <v>545</v>
      </c>
      <c r="B10" s="531"/>
      <c r="C10" s="531"/>
      <c r="D10" s="531"/>
      <c r="E10" s="531"/>
      <c r="F10" s="531"/>
      <c r="G10" s="530" t="s">
        <v>550</v>
      </c>
      <c r="H10" s="530"/>
      <c r="I10" s="530"/>
    </row>
    <row r="11" spans="1:9" ht="21.95" customHeight="1" x14ac:dyDescent="0.25">
      <c r="A11" s="531" t="s">
        <v>546</v>
      </c>
      <c r="B11" s="531"/>
      <c r="C11" s="531"/>
      <c r="D11" s="531"/>
      <c r="E11" s="531"/>
      <c r="F11" s="531"/>
      <c r="G11" s="530" t="s">
        <v>547</v>
      </c>
      <c r="H11" s="530"/>
      <c r="I11" s="530"/>
    </row>
    <row r="12" spans="1:9" ht="21.95" customHeight="1" x14ac:dyDescent="0.25">
      <c r="A12" s="531" t="s">
        <v>548</v>
      </c>
      <c r="B12" s="531"/>
      <c r="C12" s="531"/>
      <c r="D12" s="531"/>
      <c r="E12" s="531"/>
      <c r="F12" s="531"/>
      <c r="G12" s="530" t="s">
        <v>549</v>
      </c>
      <c r="H12" s="530"/>
      <c r="I12" s="530"/>
    </row>
    <row r="13" spans="1:9" ht="21.95" customHeight="1" x14ac:dyDescent="0.25">
      <c r="A13" s="531" t="s">
        <v>598</v>
      </c>
      <c r="B13" s="531"/>
      <c r="C13" s="531"/>
      <c r="D13" s="531"/>
      <c r="E13" s="531"/>
      <c r="F13" s="531"/>
      <c r="G13" s="530" t="s">
        <v>551</v>
      </c>
      <c r="H13" s="530"/>
      <c r="I13" s="530"/>
    </row>
    <row r="14" spans="1:9" ht="21.95" customHeight="1" x14ac:dyDescent="0.25">
      <c r="A14" s="531" t="s">
        <v>552</v>
      </c>
      <c r="B14" s="531"/>
      <c r="C14" s="531"/>
      <c r="D14" s="531"/>
      <c r="E14" s="531"/>
      <c r="F14" s="531"/>
      <c r="G14" s="530" t="s">
        <v>553</v>
      </c>
      <c r="H14" s="530"/>
      <c r="I14" s="530"/>
    </row>
    <row r="15" spans="1:9" ht="21" customHeight="1" x14ac:dyDescent="0.25">
      <c r="A15" s="530"/>
      <c r="B15" s="530"/>
      <c r="C15" s="530"/>
      <c r="D15" s="530"/>
      <c r="E15" s="530"/>
      <c r="F15" s="530"/>
      <c r="G15" s="530"/>
      <c r="H15" s="530"/>
      <c r="I15" s="530"/>
    </row>
    <row r="28" ht="21.95" customHeight="1" x14ac:dyDescent="0.25"/>
    <row r="36" spans="9:9" s="47" customFormat="1" ht="15" customHeight="1" x14ac:dyDescent="0.25">
      <c r="I36" s="352"/>
    </row>
    <row r="37" spans="9:9" ht="15" customHeight="1" x14ac:dyDescent="0.25">
      <c r="I37" s="371"/>
    </row>
    <row r="38" spans="9:9" x14ac:dyDescent="0.25">
      <c r="I38" s="371"/>
    </row>
    <row r="39" spans="9:9" x14ac:dyDescent="0.25">
      <c r="I39" s="371"/>
    </row>
    <row r="40" spans="9:9" x14ac:dyDescent="0.25">
      <c r="I40" s="371"/>
    </row>
    <row r="41" spans="9:9" x14ac:dyDescent="0.25">
      <c r="I41" s="371"/>
    </row>
  </sheetData>
  <mergeCells count="24">
    <mergeCell ref="A14:F14"/>
    <mergeCell ref="A1:I1"/>
    <mergeCell ref="A3:I3"/>
    <mergeCell ref="A5:F5"/>
    <mergeCell ref="A6:F6"/>
    <mergeCell ref="A7:F7"/>
    <mergeCell ref="A8:F8"/>
    <mergeCell ref="G14:I14"/>
    <mergeCell ref="G15:I15"/>
    <mergeCell ref="A15:F15"/>
    <mergeCell ref="G5:I5"/>
    <mergeCell ref="G6:I6"/>
    <mergeCell ref="G7:I7"/>
    <mergeCell ref="G8:I8"/>
    <mergeCell ref="G9:I9"/>
    <mergeCell ref="G10:I10"/>
    <mergeCell ref="G11:I11"/>
    <mergeCell ref="G12:I12"/>
    <mergeCell ref="G13:I13"/>
    <mergeCell ref="A9:F9"/>
    <mergeCell ref="A10:F10"/>
    <mergeCell ref="A11:F11"/>
    <mergeCell ref="A12:F12"/>
    <mergeCell ref="A13:F13"/>
  </mergeCells>
  <pageMargins left="1.2" right="0.45" top="0.5" bottom="0.25" header="0.3" footer="0.3"/>
  <pageSetup orientation="portrait" horizontalDpi="4294967295" verticalDpi="4294967295" r:id="rId1"/>
  <headerFooter>
    <oddFooter>&amp;C&amp;"Times New Roman,Regular"&amp;14 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1"/>
  <sheetViews>
    <sheetView workbookViewId="0">
      <selection activeCell="A15" sqref="A15:I21"/>
    </sheetView>
  </sheetViews>
  <sheetFormatPr defaultColWidth="9.140625" defaultRowHeight="15" x14ac:dyDescent="0.25"/>
  <cols>
    <col min="1" max="16384" width="9.140625" style="1"/>
  </cols>
  <sheetData>
    <row r="1" spans="1:9" ht="23.25" x14ac:dyDescent="0.25">
      <c r="A1" s="534" t="s">
        <v>555</v>
      </c>
      <c r="B1" s="534"/>
      <c r="C1" s="534"/>
      <c r="D1" s="534"/>
      <c r="E1" s="534"/>
      <c r="F1" s="534"/>
      <c r="G1" s="534"/>
      <c r="H1" s="534"/>
      <c r="I1" s="534"/>
    </row>
    <row r="7" spans="1:9" ht="20.100000000000001" customHeight="1" x14ac:dyDescent="0.25">
      <c r="A7" s="523" t="s">
        <v>556</v>
      </c>
      <c r="B7" s="523"/>
      <c r="C7" s="523"/>
      <c r="D7" s="523"/>
      <c r="E7" s="523"/>
      <c r="F7" s="523"/>
      <c r="G7" s="523"/>
      <c r="H7" s="523"/>
      <c r="I7" s="523"/>
    </row>
    <row r="8" spans="1:9" ht="20.100000000000001" customHeight="1" x14ac:dyDescent="0.25">
      <c r="A8" s="523" t="s">
        <v>782</v>
      </c>
      <c r="B8" s="523"/>
      <c r="C8" s="523"/>
      <c r="D8" s="523"/>
      <c r="E8" s="523"/>
      <c r="F8" s="523"/>
      <c r="G8" s="523"/>
      <c r="H8" s="523"/>
      <c r="I8" s="523"/>
    </row>
    <row r="10" spans="1:9" s="47" customFormat="1" ht="15.75" x14ac:dyDescent="0.25">
      <c r="A10" s="523" t="s">
        <v>557</v>
      </c>
      <c r="B10" s="523"/>
      <c r="C10" s="523"/>
      <c r="D10" s="523"/>
      <c r="E10" s="47" t="s">
        <v>558</v>
      </c>
    </row>
    <row r="11" spans="1:9" s="47" customFormat="1" ht="15.75" x14ac:dyDescent="0.25">
      <c r="A11" s="523"/>
      <c r="B11" s="523"/>
      <c r="C11" s="523"/>
      <c r="D11" s="523"/>
      <c r="E11" s="523"/>
      <c r="F11" s="523"/>
      <c r="G11" s="523"/>
      <c r="H11" s="523"/>
      <c r="I11" s="523"/>
    </row>
    <row r="12" spans="1:9" s="47" customFormat="1" ht="15.75" x14ac:dyDescent="0.25">
      <c r="A12" s="523" t="s">
        <v>559</v>
      </c>
      <c r="B12" s="523"/>
      <c r="C12" s="523"/>
      <c r="D12" s="523"/>
      <c r="E12" s="47" t="s">
        <v>558</v>
      </c>
    </row>
    <row r="13" spans="1:9" s="47" customFormat="1" ht="15.75" x14ac:dyDescent="0.25">
      <c r="A13" s="523"/>
      <c r="B13" s="523"/>
      <c r="C13" s="523"/>
      <c r="D13" s="523"/>
      <c r="E13" s="523"/>
      <c r="F13" s="523"/>
      <c r="G13" s="523"/>
      <c r="H13" s="523"/>
      <c r="I13" s="523"/>
    </row>
    <row r="15" spans="1:9" x14ac:dyDescent="0.25">
      <c r="A15" s="535" t="s">
        <v>795</v>
      </c>
      <c r="B15" s="535"/>
      <c r="C15" s="535"/>
      <c r="D15" s="535"/>
      <c r="E15" s="535"/>
      <c r="F15" s="535"/>
      <c r="G15" s="535"/>
      <c r="H15" s="535"/>
      <c r="I15" s="535"/>
    </row>
    <row r="16" spans="1:9" x14ac:dyDescent="0.25">
      <c r="A16" s="535"/>
      <c r="B16" s="535"/>
      <c r="C16" s="535"/>
      <c r="D16" s="535"/>
      <c r="E16" s="535"/>
      <c r="F16" s="535"/>
      <c r="G16" s="535"/>
      <c r="H16" s="535"/>
      <c r="I16" s="535"/>
    </row>
    <row r="17" spans="1:9" x14ac:dyDescent="0.25">
      <c r="A17" s="535"/>
      <c r="B17" s="535"/>
      <c r="C17" s="535"/>
      <c r="D17" s="535"/>
      <c r="E17" s="535"/>
      <c r="F17" s="535"/>
      <c r="G17" s="535"/>
      <c r="H17" s="535"/>
      <c r="I17" s="535"/>
    </row>
    <row r="18" spans="1:9" x14ac:dyDescent="0.25">
      <c r="A18" s="535"/>
      <c r="B18" s="535"/>
      <c r="C18" s="535"/>
      <c r="D18" s="535"/>
      <c r="E18" s="535"/>
      <c r="F18" s="535"/>
      <c r="G18" s="535"/>
      <c r="H18" s="535"/>
      <c r="I18" s="535"/>
    </row>
    <row r="19" spans="1:9" x14ac:dyDescent="0.25">
      <c r="A19" s="535"/>
      <c r="B19" s="535"/>
      <c r="C19" s="535"/>
      <c r="D19" s="535"/>
      <c r="E19" s="535"/>
      <c r="F19" s="535"/>
      <c r="G19" s="535"/>
      <c r="H19" s="535"/>
      <c r="I19" s="535"/>
    </row>
    <row r="20" spans="1:9" x14ac:dyDescent="0.25">
      <c r="A20" s="535"/>
      <c r="B20" s="535"/>
      <c r="C20" s="535"/>
      <c r="D20" s="535"/>
      <c r="E20" s="535"/>
      <c r="F20" s="535"/>
      <c r="G20" s="535"/>
      <c r="H20" s="535"/>
      <c r="I20" s="535"/>
    </row>
    <row r="21" spans="1:9" x14ac:dyDescent="0.25">
      <c r="A21" s="535"/>
      <c r="B21" s="535"/>
      <c r="C21" s="535"/>
      <c r="D21" s="535"/>
      <c r="E21" s="535"/>
      <c r="F21" s="535"/>
      <c r="G21" s="535"/>
      <c r="H21" s="535"/>
      <c r="I21" s="535"/>
    </row>
    <row r="24" spans="1:9" x14ac:dyDescent="0.25">
      <c r="D24" s="536"/>
      <c r="E24" s="536"/>
      <c r="F24" s="536"/>
      <c r="G24" s="536"/>
      <c r="H24" s="536"/>
      <c r="I24" s="536"/>
    </row>
    <row r="25" spans="1:9" ht="15.75" x14ac:dyDescent="0.25">
      <c r="D25" s="533" t="s">
        <v>783</v>
      </c>
      <c r="E25" s="533"/>
      <c r="F25" s="533"/>
      <c r="G25" s="533"/>
      <c r="H25" s="533"/>
      <c r="I25" s="533"/>
    </row>
    <row r="28" spans="1:9" x14ac:dyDescent="0.25">
      <c r="D28" s="537"/>
      <c r="E28" s="537"/>
      <c r="F28" s="537"/>
      <c r="G28" s="537"/>
      <c r="H28" s="537"/>
      <c r="I28" s="537"/>
    </row>
    <row r="29" spans="1:9" x14ac:dyDescent="0.25">
      <c r="D29" s="538" t="s">
        <v>599</v>
      </c>
      <c r="E29" s="538"/>
      <c r="F29" s="538"/>
      <c r="G29" s="538"/>
      <c r="H29" s="538"/>
      <c r="I29" s="538"/>
    </row>
    <row r="30" spans="1:9" x14ac:dyDescent="0.25">
      <c r="D30" s="371"/>
      <c r="E30" s="371"/>
      <c r="F30" s="371"/>
      <c r="G30" s="371"/>
      <c r="H30" s="371"/>
      <c r="I30" s="371"/>
    </row>
    <row r="32" spans="1:9" x14ac:dyDescent="0.25">
      <c r="D32" s="536"/>
      <c r="E32" s="536"/>
      <c r="F32" s="536"/>
      <c r="G32" s="536"/>
      <c r="H32" s="536"/>
      <c r="I32" s="536"/>
    </row>
    <row r="33" spans="1:9" ht="15.75" customHeight="1" x14ac:dyDescent="0.25">
      <c r="A33" s="47"/>
      <c r="B33" s="47"/>
      <c r="C33" s="47"/>
      <c r="D33" s="533" t="s">
        <v>561</v>
      </c>
      <c r="E33" s="533"/>
      <c r="F33" s="533"/>
      <c r="G33" s="533"/>
      <c r="H33" s="533"/>
      <c r="I33" s="533"/>
    </row>
    <row r="34" spans="1:9" ht="15" customHeight="1" x14ac:dyDescent="0.25">
      <c r="A34" s="47"/>
      <c r="B34" s="47"/>
      <c r="C34" s="47"/>
      <c r="D34" s="47"/>
      <c r="E34" s="47"/>
      <c r="F34" s="47"/>
      <c r="G34" s="47"/>
      <c r="H34" s="47"/>
      <c r="I34" s="47"/>
    </row>
    <row r="35" spans="1:9" ht="15" customHeight="1" x14ac:dyDescent="0.25">
      <c r="A35" s="47"/>
      <c r="B35" s="47"/>
      <c r="C35" s="47"/>
      <c r="D35" s="47"/>
      <c r="E35" s="47"/>
      <c r="F35" s="47"/>
      <c r="G35" s="47"/>
      <c r="H35" s="47"/>
      <c r="I35" s="392"/>
    </row>
    <row r="36" spans="1:9" ht="15" customHeight="1" x14ac:dyDescent="0.25">
      <c r="A36" s="539" t="s">
        <v>794</v>
      </c>
      <c r="B36" s="539"/>
      <c r="C36" s="539"/>
      <c r="D36" s="539"/>
      <c r="E36" s="539"/>
      <c r="F36" s="539"/>
      <c r="G36" s="539"/>
      <c r="H36" s="539"/>
      <c r="I36" s="539"/>
    </row>
    <row r="37" spans="1:9" ht="15" customHeight="1" x14ac:dyDescent="0.25">
      <c r="A37" s="539"/>
      <c r="B37" s="539"/>
      <c r="C37" s="539"/>
      <c r="D37" s="539"/>
      <c r="E37" s="539"/>
      <c r="F37" s="539"/>
      <c r="G37" s="539"/>
      <c r="H37" s="539"/>
      <c r="I37" s="539"/>
    </row>
    <row r="38" spans="1:9" ht="15" customHeight="1" x14ac:dyDescent="0.25">
      <c r="A38" s="47"/>
      <c r="B38" s="47"/>
      <c r="C38" s="47"/>
      <c r="D38" s="47"/>
      <c r="E38" s="47"/>
      <c r="F38" s="47"/>
      <c r="G38" s="47"/>
      <c r="H38" s="47"/>
      <c r="I38" s="392"/>
    </row>
    <row r="39" spans="1:9" ht="15" customHeight="1" x14ac:dyDescent="0.25">
      <c r="A39" s="47"/>
      <c r="B39" s="47"/>
      <c r="C39" s="47"/>
      <c r="D39" s="47"/>
      <c r="E39" s="47"/>
      <c r="F39" s="47"/>
      <c r="G39" s="47"/>
      <c r="H39" s="47"/>
      <c r="I39" s="392"/>
    </row>
    <row r="40" spans="1:9" x14ac:dyDescent="0.25">
      <c r="D40" s="536"/>
      <c r="E40" s="536"/>
      <c r="F40" s="536"/>
      <c r="G40" s="536"/>
      <c r="H40" s="536"/>
      <c r="I40" s="536"/>
    </row>
    <row r="41" spans="1:9" ht="15.75" x14ac:dyDescent="0.25">
      <c r="D41" s="533" t="s">
        <v>560</v>
      </c>
      <c r="E41" s="533"/>
      <c r="F41" s="533"/>
      <c r="G41" s="533"/>
      <c r="H41" s="533"/>
      <c r="I41" s="533"/>
    </row>
  </sheetData>
  <mergeCells count="17">
    <mergeCell ref="D28:I28"/>
    <mergeCell ref="D29:I29"/>
    <mergeCell ref="D33:I33"/>
    <mergeCell ref="A36:I37"/>
    <mergeCell ref="D41:I41"/>
    <mergeCell ref="D32:I32"/>
    <mergeCell ref="D40:I40"/>
    <mergeCell ref="D25:I25"/>
    <mergeCell ref="A1:I1"/>
    <mergeCell ref="A7:I7"/>
    <mergeCell ref="A8:I8"/>
    <mergeCell ref="A11:I11"/>
    <mergeCell ref="A13:I13"/>
    <mergeCell ref="A10:D10"/>
    <mergeCell ref="A12:D12"/>
    <mergeCell ref="A15:I21"/>
    <mergeCell ref="D24:I24"/>
  </mergeCells>
  <pageMargins left="1.2" right="0.45" top="0.5" bottom="0.25" header="0.3" footer="0.3"/>
  <pageSetup orientation="portrait" horizontalDpi="4294967295" verticalDpi="4294967295" r:id="rId1"/>
  <headerFooter>
    <oddFooter>&amp;C&amp;"Times New Roman,Regular"&amp;14 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7"/>
  <sheetViews>
    <sheetView topLeftCell="A17" workbookViewId="0">
      <selection activeCell="J22" sqref="J22"/>
    </sheetView>
  </sheetViews>
  <sheetFormatPr defaultRowHeight="15" x14ac:dyDescent="0.25"/>
  <cols>
    <col min="6" max="6" width="11" customWidth="1"/>
  </cols>
  <sheetData>
    <row r="1" spans="1:9" ht="30" x14ac:dyDescent="0.4">
      <c r="A1" s="540" t="s">
        <v>562</v>
      </c>
      <c r="B1" s="540"/>
      <c r="C1" s="540"/>
      <c r="D1" s="540"/>
      <c r="E1" s="540"/>
      <c r="F1" s="540"/>
      <c r="G1" s="540"/>
      <c r="H1" s="540"/>
      <c r="I1" s="540"/>
    </row>
    <row r="2" spans="1:9" ht="15.75" x14ac:dyDescent="0.25">
      <c r="A2" s="541" t="s">
        <v>563</v>
      </c>
      <c r="B2" s="542"/>
      <c r="C2" s="542"/>
      <c r="D2" s="542"/>
      <c r="E2" s="542"/>
      <c r="F2" s="542"/>
      <c r="G2" s="542"/>
      <c r="H2" s="542"/>
      <c r="I2" s="542"/>
    </row>
    <row r="3" spans="1:9" ht="15.75" x14ac:dyDescent="0.25">
      <c r="A3" s="541" t="s">
        <v>564</v>
      </c>
      <c r="B3" s="541"/>
      <c r="C3" s="541"/>
      <c r="D3" s="541"/>
      <c r="E3" s="541"/>
      <c r="F3" s="541"/>
      <c r="G3" s="541"/>
      <c r="H3" s="541"/>
      <c r="I3" s="541"/>
    </row>
    <row r="4" spans="1:9" ht="15.75" x14ac:dyDescent="0.25">
      <c r="A4" s="541" t="s">
        <v>565</v>
      </c>
      <c r="B4" s="541"/>
      <c r="C4" s="541"/>
      <c r="D4" s="541"/>
      <c r="E4" s="541"/>
      <c r="F4" s="541"/>
      <c r="G4" s="541"/>
      <c r="H4" s="541"/>
      <c r="I4" s="541"/>
    </row>
    <row r="5" spans="1:9" ht="15.75" x14ac:dyDescent="0.25">
      <c r="A5" s="523" t="s">
        <v>610</v>
      </c>
      <c r="B5" s="523"/>
      <c r="C5" s="523"/>
      <c r="D5" s="523"/>
      <c r="E5" s="47"/>
      <c r="F5" s="543" t="s">
        <v>566</v>
      </c>
      <c r="G5" s="543"/>
      <c r="H5" s="543"/>
      <c r="I5" s="543"/>
    </row>
    <row r="6" spans="1:9" ht="15.75" x14ac:dyDescent="0.25">
      <c r="A6" s="523" t="s">
        <v>567</v>
      </c>
      <c r="B6" s="523"/>
      <c r="C6" s="523"/>
      <c r="D6" s="523"/>
      <c r="E6" s="47"/>
      <c r="F6" s="543" t="s">
        <v>568</v>
      </c>
      <c r="G6" s="543"/>
      <c r="H6" s="543"/>
      <c r="I6" s="543"/>
    </row>
    <row r="7" spans="1:9" ht="15.75" x14ac:dyDescent="0.25">
      <c r="A7" s="392"/>
      <c r="B7" s="392"/>
      <c r="C7" s="392"/>
      <c r="D7" s="542" t="s">
        <v>783</v>
      </c>
      <c r="E7" s="542"/>
      <c r="F7" s="542"/>
      <c r="G7" s="457"/>
      <c r="H7" s="457"/>
      <c r="I7" s="457"/>
    </row>
    <row r="8" spans="1:9" ht="15.75" x14ac:dyDescent="0.25">
      <c r="A8" s="392"/>
      <c r="B8" s="392"/>
      <c r="C8" s="392"/>
      <c r="D8" s="542" t="s">
        <v>538</v>
      </c>
      <c r="E8" s="542"/>
      <c r="F8" s="542"/>
      <c r="G8" s="457"/>
      <c r="H8" s="457"/>
      <c r="I8" s="457"/>
    </row>
    <row r="9" spans="1:9" ht="15.75" x14ac:dyDescent="0.25">
      <c r="A9" s="523" t="s">
        <v>569</v>
      </c>
      <c r="B9" s="523"/>
      <c r="C9" s="523"/>
      <c r="D9" s="523"/>
      <c r="E9" s="47"/>
      <c r="F9" s="543" t="s">
        <v>570</v>
      </c>
      <c r="G9" s="543"/>
      <c r="H9" s="543"/>
      <c r="I9" s="543"/>
    </row>
    <row r="10" spans="1:9" ht="15.75" x14ac:dyDescent="0.25">
      <c r="A10" s="523" t="s">
        <v>600</v>
      </c>
      <c r="B10" s="523"/>
      <c r="C10" s="523"/>
      <c r="D10" s="523"/>
      <c r="E10" s="47"/>
      <c r="F10" s="543" t="s">
        <v>571</v>
      </c>
      <c r="G10" s="543"/>
      <c r="H10" s="543"/>
      <c r="I10" s="543"/>
    </row>
    <row r="11" spans="1:9" ht="16.5" thickBot="1" x14ac:dyDescent="0.3">
      <c r="A11" s="353"/>
      <c r="B11" s="353"/>
      <c r="C11" s="353"/>
      <c r="D11" s="353"/>
      <c r="E11" s="353"/>
      <c r="F11" s="353"/>
      <c r="G11" s="353"/>
      <c r="H11" s="353"/>
      <c r="I11" s="353"/>
    </row>
    <row r="12" spans="1:9" ht="16.5" thickTop="1" x14ac:dyDescent="0.25">
      <c r="A12" s="544">
        <v>45195</v>
      </c>
      <c r="B12" s="544"/>
      <c r="C12" s="544"/>
      <c r="D12" s="544"/>
      <c r="E12" s="544"/>
      <c r="F12" s="544"/>
      <c r="G12" s="544"/>
      <c r="H12" s="544"/>
      <c r="I12" s="544"/>
    </row>
    <row r="13" spans="1:9" ht="15.75" x14ac:dyDescent="0.25">
      <c r="A13" s="545" t="s">
        <v>572</v>
      </c>
      <c r="B13" s="545"/>
      <c r="C13" s="545"/>
      <c r="D13" s="545"/>
      <c r="E13" s="545"/>
      <c r="F13" s="545"/>
      <c r="G13" s="545"/>
      <c r="H13" s="545"/>
      <c r="I13" s="545"/>
    </row>
    <row r="14" spans="1:9" ht="15" customHeight="1" x14ac:dyDescent="0.25">
      <c r="A14" s="535" t="s">
        <v>801</v>
      </c>
      <c r="B14" s="535"/>
      <c r="C14" s="535"/>
      <c r="D14" s="535"/>
      <c r="E14" s="535"/>
      <c r="F14" s="535"/>
      <c r="G14" s="535"/>
      <c r="H14" s="535"/>
      <c r="I14" s="535"/>
    </row>
    <row r="15" spans="1:9" ht="15" customHeight="1" x14ac:dyDescent="0.25">
      <c r="A15" s="535"/>
      <c r="B15" s="535"/>
      <c r="C15" s="535"/>
      <c r="D15" s="535"/>
      <c r="E15" s="535"/>
      <c r="F15" s="535"/>
      <c r="G15" s="535"/>
      <c r="H15" s="535"/>
      <c r="I15" s="535"/>
    </row>
    <row r="16" spans="1:9" ht="15" customHeight="1" x14ac:dyDescent="0.25">
      <c r="A16" s="535"/>
      <c r="B16" s="535"/>
      <c r="C16" s="535"/>
      <c r="D16" s="535"/>
      <c r="E16" s="535"/>
      <c r="F16" s="535"/>
      <c r="G16" s="535"/>
      <c r="H16" s="535"/>
      <c r="I16" s="535"/>
    </row>
    <row r="17" spans="1:9" ht="15" customHeight="1" x14ac:dyDescent="0.25">
      <c r="A17" s="535"/>
      <c r="B17" s="535"/>
      <c r="C17" s="535"/>
      <c r="D17" s="535"/>
      <c r="E17" s="535"/>
      <c r="F17" s="535"/>
      <c r="G17" s="535"/>
      <c r="H17" s="535"/>
      <c r="I17" s="535"/>
    </row>
    <row r="18" spans="1:9" ht="15" customHeight="1" x14ac:dyDescent="0.25">
      <c r="A18" s="535"/>
      <c r="B18" s="535"/>
      <c r="C18" s="535"/>
      <c r="D18" s="535"/>
      <c r="E18" s="535"/>
      <c r="F18" s="535"/>
      <c r="G18" s="535"/>
      <c r="H18" s="535"/>
      <c r="I18" s="535"/>
    </row>
    <row r="19" spans="1:9" ht="15" customHeight="1" x14ac:dyDescent="0.25">
      <c r="A19" s="535"/>
      <c r="B19" s="535"/>
      <c r="C19" s="535"/>
      <c r="D19" s="535"/>
      <c r="E19" s="535"/>
      <c r="F19" s="535"/>
      <c r="G19" s="535"/>
      <c r="H19" s="535"/>
      <c r="I19" s="535"/>
    </row>
    <row r="20" spans="1:9" ht="15" customHeight="1" x14ac:dyDescent="0.25">
      <c r="A20" s="535"/>
      <c r="B20" s="535"/>
      <c r="C20" s="535"/>
      <c r="D20" s="535"/>
      <c r="E20" s="535"/>
      <c r="F20" s="535"/>
      <c r="G20" s="535"/>
      <c r="H20" s="535"/>
      <c r="I20" s="535"/>
    </row>
    <row r="21" spans="1:9" ht="15" customHeight="1" x14ac:dyDescent="0.25">
      <c r="A21" s="535"/>
      <c r="B21" s="535"/>
      <c r="C21" s="535"/>
      <c r="D21" s="535"/>
      <c r="E21" s="535"/>
      <c r="F21" s="535"/>
      <c r="G21" s="535"/>
      <c r="H21" s="535"/>
      <c r="I21" s="535"/>
    </row>
    <row r="22" spans="1:9" ht="15" customHeight="1" x14ac:dyDescent="0.25">
      <c r="A22" s="535"/>
      <c r="B22" s="535"/>
      <c r="C22" s="535"/>
      <c r="D22" s="535"/>
      <c r="E22" s="535"/>
      <c r="F22" s="535"/>
      <c r="G22" s="535"/>
      <c r="H22" s="535"/>
      <c r="I22" s="535"/>
    </row>
    <row r="23" spans="1:9" ht="15" customHeight="1" x14ac:dyDescent="0.25">
      <c r="A23" s="535"/>
      <c r="B23" s="535"/>
      <c r="C23" s="535"/>
      <c r="D23" s="535"/>
      <c r="E23" s="535"/>
      <c r="F23" s="535"/>
      <c r="G23" s="535"/>
      <c r="H23" s="535"/>
      <c r="I23" s="535"/>
    </row>
    <row r="24" spans="1:9" ht="15" customHeight="1" x14ac:dyDescent="0.25">
      <c r="A24" s="535"/>
      <c r="B24" s="535"/>
      <c r="C24" s="535"/>
      <c r="D24" s="535"/>
      <c r="E24" s="535"/>
      <c r="F24" s="535"/>
      <c r="G24" s="535"/>
      <c r="H24" s="535"/>
      <c r="I24" s="535"/>
    </row>
    <row r="25" spans="1:9" ht="15" customHeight="1" x14ac:dyDescent="0.25">
      <c r="A25" s="535"/>
      <c r="B25" s="535"/>
      <c r="C25" s="535"/>
      <c r="D25" s="535"/>
      <c r="E25" s="535"/>
      <c r="F25" s="535"/>
      <c r="G25" s="535"/>
      <c r="H25" s="535"/>
      <c r="I25" s="535"/>
    </row>
    <row r="26" spans="1:9" ht="15" customHeight="1" x14ac:dyDescent="0.25">
      <c r="A26" s="535"/>
      <c r="B26" s="535"/>
      <c r="C26" s="535"/>
      <c r="D26" s="535"/>
      <c r="E26" s="535"/>
      <c r="F26" s="535"/>
      <c r="G26" s="535"/>
      <c r="H26" s="535"/>
      <c r="I26" s="535"/>
    </row>
    <row r="27" spans="1:9" ht="15" customHeight="1" x14ac:dyDescent="0.25">
      <c r="A27" s="535"/>
      <c r="B27" s="535"/>
      <c r="C27" s="535"/>
      <c r="D27" s="535"/>
      <c r="E27" s="535"/>
      <c r="F27" s="535"/>
      <c r="G27" s="535"/>
      <c r="H27" s="535"/>
      <c r="I27" s="535"/>
    </row>
    <row r="28" spans="1:9" ht="15.75" customHeight="1" x14ac:dyDescent="0.25">
      <c r="A28" s="535"/>
      <c r="B28" s="535"/>
      <c r="C28" s="535"/>
      <c r="D28" s="535"/>
      <c r="E28" s="535"/>
      <c r="F28" s="535"/>
      <c r="G28" s="535"/>
      <c r="H28" s="535"/>
      <c r="I28" s="535"/>
    </row>
    <row r="29" spans="1:9" ht="15.75" x14ac:dyDescent="0.25">
      <c r="A29" s="539" t="s">
        <v>784</v>
      </c>
      <c r="B29" s="539"/>
      <c r="C29" s="539"/>
      <c r="D29" s="539"/>
      <c r="E29" s="539"/>
      <c r="F29" s="539"/>
      <c r="G29" s="539"/>
      <c r="H29" s="539"/>
      <c r="I29" s="539"/>
    </row>
    <row r="30" spans="1:9" ht="15.75" x14ac:dyDescent="0.25">
      <c r="A30" s="546" t="s">
        <v>573</v>
      </c>
      <c r="B30" s="546"/>
      <c r="C30" s="546"/>
      <c r="D30" s="546"/>
      <c r="E30" s="546"/>
      <c r="F30" s="437">
        <v>0.5</v>
      </c>
      <c r="G30" s="354"/>
      <c r="H30" s="354"/>
      <c r="I30" s="354"/>
    </row>
    <row r="31" spans="1:9" ht="15.75" x14ac:dyDescent="0.25">
      <c r="A31" s="546" t="s">
        <v>574</v>
      </c>
      <c r="B31" s="546"/>
      <c r="C31" s="546"/>
      <c r="D31" s="546"/>
      <c r="E31" s="546"/>
      <c r="F31" s="438">
        <v>8.5000000000000006E-3</v>
      </c>
      <c r="G31" s="354"/>
      <c r="H31" s="354"/>
      <c r="I31" s="354"/>
    </row>
    <row r="32" spans="1:9" ht="15.75" x14ac:dyDescent="0.25">
      <c r="A32" s="547" t="s">
        <v>796</v>
      </c>
      <c r="B32" s="547"/>
      <c r="C32" s="547"/>
      <c r="D32" s="547"/>
      <c r="E32" s="547"/>
      <c r="F32" s="439">
        <f>SUM(F30:F31)</f>
        <v>0.50849999999999995</v>
      </c>
      <c r="G32" s="354"/>
      <c r="H32" s="354"/>
      <c r="I32" s="354"/>
    </row>
    <row r="33" spans="1:9" x14ac:dyDescent="0.25">
      <c r="A33" s="539" t="s">
        <v>763</v>
      </c>
      <c r="B33" s="539"/>
      <c r="C33" s="539"/>
      <c r="D33" s="539"/>
      <c r="E33" s="539"/>
      <c r="F33" s="539"/>
      <c r="G33" s="539"/>
      <c r="H33" s="539"/>
      <c r="I33" s="539"/>
    </row>
    <row r="34" spans="1:9" x14ac:dyDescent="0.25">
      <c r="A34" s="539"/>
      <c r="B34" s="539"/>
      <c r="C34" s="539"/>
      <c r="D34" s="539"/>
      <c r="E34" s="539"/>
      <c r="F34" s="539"/>
      <c r="G34" s="539"/>
      <c r="H34" s="539"/>
      <c r="I34" s="539"/>
    </row>
    <row r="35" spans="1:9" x14ac:dyDescent="0.25">
      <c r="A35" s="539"/>
      <c r="B35" s="539"/>
      <c r="C35" s="539"/>
      <c r="D35" s="539"/>
      <c r="E35" s="539"/>
      <c r="F35" s="539"/>
      <c r="G35" s="539"/>
      <c r="H35" s="539"/>
      <c r="I35" s="539"/>
    </row>
    <row r="36" spans="1:9" x14ac:dyDescent="0.25">
      <c r="A36" s="539"/>
      <c r="B36" s="539"/>
      <c r="C36" s="539"/>
      <c r="D36" s="539"/>
      <c r="E36" s="539"/>
      <c r="F36" s="539"/>
      <c r="G36" s="539"/>
      <c r="H36" s="539"/>
      <c r="I36" s="539"/>
    </row>
    <row r="37" spans="1:9" x14ac:dyDescent="0.25">
      <c r="A37" s="539"/>
      <c r="B37" s="539"/>
      <c r="C37" s="539"/>
      <c r="D37" s="539"/>
      <c r="E37" s="539"/>
      <c r="F37" s="539"/>
      <c r="G37" s="539"/>
      <c r="H37" s="539"/>
      <c r="I37" s="539"/>
    </row>
    <row r="38" spans="1:9" x14ac:dyDescent="0.25">
      <c r="A38" s="539"/>
      <c r="B38" s="539"/>
      <c r="C38" s="539"/>
      <c r="D38" s="539"/>
      <c r="E38" s="539"/>
      <c r="F38" s="539"/>
      <c r="G38" s="539"/>
      <c r="H38" s="539"/>
      <c r="I38" s="539"/>
    </row>
    <row r="39" spans="1:9" x14ac:dyDescent="0.25">
      <c r="A39" s="539"/>
      <c r="B39" s="539"/>
      <c r="C39" s="539"/>
      <c r="D39" s="539"/>
      <c r="E39" s="539"/>
      <c r="F39" s="539"/>
      <c r="G39" s="539"/>
      <c r="H39" s="539"/>
      <c r="I39" s="539"/>
    </row>
    <row r="40" spans="1:9" ht="15.75" x14ac:dyDescent="0.25">
      <c r="A40" s="47"/>
      <c r="B40" s="47"/>
      <c r="C40" s="47"/>
      <c r="D40" s="47"/>
      <c r="E40" s="47"/>
      <c r="F40" s="47"/>
      <c r="G40" s="47"/>
      <c r="H40" s="47"/>
      <c r="I40" s="47"/>
    </row>
    <row r="41" spans="1:9" ht="15.75" x14ac:dyDescent="0.25">
      <c r="A41" s="523" t="s">
        <v>575</v>
      </c>
      <c r="B41" s="523"/>
      <c r="C41" s="523"/>
      <c r="D41" s="47"/>
      <c r="E41" s="47"/>
      <c r="F41" s="47"/>
      <c r="G41" s="47"/>
      <c r="H41" s="47"/>
      <c r="I41" s="47"/>
    </row>
    <row r="42" spans="1:9" x14ac:dyDescent="0.25">
      <c r="A42" s="523"/>
      <c r="B42" s="523"/>
      <c r="C42" s="523"/>
      <c r="D42" s="523"/>
      <c r="E42" s="523"/>
      <c r="F42" s="523"/>
      <c r="G42" s="523"/>
      <c r="H42" s="523"/>
      <c r="I42" s="523"/>
    </row>
    <row r="43" spans="1:9" x14ac:dyDescent="0.25">
      <c r="A43" s="523"/>
      <c r="B43" s="523"/>
      <c r="C43" s="523"/>
      <c r="D43" s="523"/>
      <c r="E43" s="523"/>
      <c r="F43" s="523"/>
      <c r="G43" s="523"/>
      <c r="H43" s="523"/>
      <c r="I43" s="523"/>
    </row>
    <row r="44" spans="1:9" ht="15.75" x14ac:dyDescent="0.25">
      <c r="A44" s="523" t="s">
        <v>783</v>
      </c>
      <c r="B44" s="523"/>
      <c r="C44" s="523"/>
      <c r="D44" s="47"/>
      <c r="E44" s="47"/>
      <c r="F44" s="47"/>
      <c r="G44" s="47"/>
      <c r="H44" s="47"/>
      <c r="I44" s="47"/>
    </row>
    <row r="45" spans="1:9" ht="15.75" x14ac:dyDescent="0.25">
      <c r="A45" s="47" t="s">
        <v>538</v>
      </c>
      <c r="B45" s="47"/>
      <c r="C45" s="47"/>
      <c r="D45" s="47"/>
      <c r="E45" s="47"/>
      <c r="F45" s="47"/>
      <c r="G45" s="47"/>
      <c r="H45" s="47"/>
      <c r="I45" s="47"/>
    </row>
    <row r="46" spans="1:9" ht="15.75" x14ac:dyDescent="0.25">
      <c r="A46" s="47"/>
      <c r="B46" s="47"/>
      <c r="C46" s="47"/>
      <c r="D46" s="47"/>
      <c r="E46" s="47"/>
      <c r="F46" s="47"/>
      <c r="G46" s="47"/>
      <c r="H46" s="47"/>
      <c r="I46" s="47"/>
    </row>
    <row r="47" spans="1:9" ht="15.75" x14ac:dyDescent="0.25">
      <c r="A47" s="47"/>
      <c r="B47" s="47"/>
      <c r="C47" s="47"/>
      <c r="D47" s="47"/>
      <c r="E47" s="47"/>
      <c r="F47" s="47"/>
      <c r="G47" s="47"/>
      <c r="H47" s="47"/>
      <c r="I47" s="47"/>
    </row>
  </sheetData>
  <mergeCells count="25">
    <mergeCell ref="A44:C44"/>
    <mergeCell ref="A14:I28"/>
    <mergeCell ref="A30:E30"/>
    <mergeCell ref="A31:E31"/>
    <mergeCell ref="A32:E32"/>
    <mergeCell ref="A33:I39"/>
    <mergeCell ref="A41:C41"/>
    <mergeCell ref="A42:I43"/>
    <mergeCell ref="A10:D10"/>
    <mergeCell ref="F10:I10"/>
    <mergeCell ref="A12:I12"/>
    <mergeCell ref="A13:I13"/>
    <mergeCell ref="A29:I29"/>
    <mergeCell ref="A6:D6"/>
    <mergeCell ref="F6:I6"/>
    <mergeCell ref="D7:F7"/>
    <mergeCell ref="D8:F8"/>
    <mergeCell ref="A9:D9"/>
    <mergeCell ref="F9:I9"/>
    <mergeCell ref="A1:I1"/>
    <mergeCell ref="A2:I2"/>
    <mergeCell ref="A3:I3"/>
    <mergeCell ref="A4:I4"/>
    <mergeCell ref="A5:D5"/>
    <mergeCell ref="F5:I5"/>
  </mergeCells>
  <pageMargins left="1.2" right="0.45" top="0.5" bottom="0.25" header="0.3" footer="0.3"/>
  <pageSetup orientation="portrait" horizontalDpi="4294967295" verticalDpi="4294967295" r:id="rId1"/>
  <headerFooter>
    <oddFooter>&amp;C&amp;"Times New Roman,Regular"&amp;14 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62</vt:i4>
      </vt:variant>
    </vt:vector>
  </HeadingPairs>
  <TitlesOfParts>
    <vt:vector size="62" baseType="lpstr">
      <vt:lpstr>1fCover Page#</vt:lpstr>
      <vt:lpstr>2bBlank01#</vt:lpstr>
      <vt:lpstr>3fLGC111.008(d)(1)(A)p-i</vt:lpstr>
      <vt:lpstr>4bBlank02p-ii</vt:lpstr>
      <vt:lpstr>5fTable of Contents p-iii</vt:lpstr>
      <vt:lpstr>6bTable of Contents p-iv</vt:lpstr>
      <vt:lpstr>7fCounty Officials p-1</vt:lpstr>
      <vt:lpstr>8bBudget Certificate p-2</vt:lpstr>
      <vt:lpstr>9f CC Letter p-3</vt:lpstr>
      <vt:lpstr>10bStatistical Data p-4</vt:lpstr>
      <vt:lpstr>11fRecap by Fund p-5</vt:lpstr>
      <vt:lpstr>12bTax Rate Apportioned p-6</vt:lpstr>
      <vt:lpstr>13fCollection History p-7</vt:lpstr>
      <vt:lpstr>14bBudget History p-8</vt:lpstr>
      <vt:lpstr>15fAV-Rcpts &amp; Disburs p-9</vt:lpstr>
      <vt:lpstr>15bJury Fund p-10</vt:lpstr>
      <vt:lpstr>17fGeneral Fund-Receipts p-11</vt:lpstr>
      <vt:lpstr>18bG.F.-Comm. Court p-12</vt:lpstr>
      <vt:lpstr>19fG.F.-CH &amp; Bldgs p-13 </vt:lpstr>
      <vt:lpstr>20bG.F.-EC &amp; Arena p-14</vt:lpstr>
      <vt:lpstr>21fG.F.-County Extension p-15</vt:lpstr>
      <vt:lpstr>22bG.F.-County Admin p-16</vt:lpstr>
      <vt:lpstr>23fG.F.-County Water p-17</vt:lpstr>
      <vt:lpstr>24bG.F.-County Support p-18</vt:lpstr>
      <vt:lpstr>25fG.F.-Summary p-19</vt:lpstr>
      <vt:lpstr>26bBlank03 p-20</vt:lpstr>
      <vt:lpstr>27fO.S. Fund-Rcpts p-21</vt:lpstr>
      <vt:lpstr>28bO.S.-Sheriff-TAC p-22</vt:lpstr>
      <vt:lpstr>29fO.S.-County Judge p-23</vt:lpstr>
      <vt:lpstr>30bO.S.-Cty &amp; Dist Clerk p-24</vt:lpstr>
      <vt:lpstr>31fO.S.-County Treasurer p-25</vt:lpstr>
      <vt:lpstr>32bO.S.-J.P. p-26</vt:lpstr>
      <vt:lpstr>33fO.S.-EMC p-27</vt:lpstr>
      <vt:lpstr>34bO.S.-Dist Court Rptr p-28</vt:lpstr>
      <vt:lpstr>35fO.S.-County Attorney p-29</vt:lpstr>
      <vt:lpstr>36bO.S.-Off. Sal. Admin. p-30</vt:lpstr>
      <vt:lpstr>37fO.S. FUND SUMMARY p-31</vt:lpstr>
      <vt:lpstr>38bPerm. Imprv. p-32</vt:lpstr>
      <vt:lpstr>39fBlank04 p-33</vt:lpstr>
      <vt:lpstr>40bR &amp; B-Receipts p-34</vt:lpstr>
      <vt:lpstr>41fR &amp; B-Disbursements p-35</vt:lpstr>
      <vt:lpstr>42bPrecinct #1-Receipts p-36</vt:lpstr>
      <vt:lpstr>43fPrecinct #1-Expend p-37</vt:lpstr>
      <vt:lpstr>44bPrecinct #2-Receipts p-38</vt:lpstr>
      <vt:lpstr>45fPrecinct #2-Expend p-39</vt:lpstr>
      <vt:lpstr>46bPrecinct #3-Receipts p-40</vt:lpstr>
      <vt:lpstr>47fPrecinct #3-Expend p-41</vt:lpstr>
      <vt:lpstr>48bPrecinct #4-Receipts p-42</vt:lpstr>
      <vt:lpstr>49fPrecinct #4-Expend p-43</vt:lpstr>
      <vt:lpstr>50bH.F.-Rcpts &amp; Expend p-44</vt:lpstr>
      <vt:lpstr>51fDebt Service-I&amp;S Fund p-45</vt:lpstr>
      <vt:lpstr>52bBlank05 p-46</vt:lpstr>
      <vt:lpstr>53fSpcl&amp;Dedicated Fds-ToC p-47</vt:lpstr>
      <vt:lpstr>54bG.F.-CC Records Archive p-48</vt:lpstr>
      <vt:lpstr>55fG.F.-CC Records Mgmt p-49</vt:lpstr>
      <vt:lpstr>56bG.F.-Pretrial Inter p-50</vt:lpstr>
      <vt:lpstr>57fCourthouse Security p-51</vt:lpstr>
      <vt:lpstr>58bCourt Record Pres p-52</vt:lpstr>
      <vt:lpstr>59fCounty Law Library Fund p-53</vt:lpstr>
      <vt:lpstr>58bHealthy County Fund P-54</vt:lpstr>
      <vt:lpstr>58Blank04</vt:lpstr>
      <vt:lpstr>Budget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dc:creator>
  <cp:lastModifiedBy>Shane Walker</cp:lastModifiedBy>
  <cp:lastPrinted>2023-12-13T16:16:06Z</cp:lastPrinted>
  <dcterms:created xsi:type="dcterms:W3CDTF">2012-01-02T23:23:40Z</dcterms:created>
  <dcterms:modified xsi:type="dcterms:W3CDTF">2023-12-13T16:16:22Z</dcterms:modified>
</cp:coreProperties>
</file>